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\OneDrive\Radna površina\marijana\JAMSTVA\"/>
    </mc:Choice>
  </mc:AlternateContent>
  <xr:revisionPtr revIDLastSave="0" documentId="13_ncr:1_{F8B2BD40-FE2E-438C-9F4E-58DF706C3E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MLJENI INSTRUMENTI OSIGURANJ" sheetId="1" r:id="rId1"/>
    <sheet name="IZDANI INSTRUMENTI" sheetId="2" r:id="rId2"/>
    <sheet name="List1" sheetId="3" r:id="rId3"/>
  </sheets>
  <definedNames>
    <definedName name="_xlnm._FilterDatabase" localSheetId="0" hidden="1">'PRIMLJENI INSTRUMENTI OSIGURANJ'!$A$7:$F$7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  <c r="F663" i="1"/>
  <c r="F660" i="1"/>
  <c r="F654" i="1"/>
  <c r="F653" i="1"/>
  <c r="F652" i="1"/>
  <c r="F651" i="1"/>
  <c r="F650" i="1"/>
  <c r="F649" i="1"/>
  <c r="E54" i="2"/>
  <c r="E52" i="2"/>
  <c r="F648" i="1"/>
  <c r="F647" i="1"/>
  <c r="F646" i="1"/>
  <c r="F645" i="1"/>
  <c r="F644" i="1"/>
  <c r="F362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357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E51" i="2"/>
  <c r="F608" i="1"/>
  <c r="F607" i="1"/>
  <c r="F606" i="1"/>
  <c r="F605" i="1"/>
  <c r="F604" i="1"/>
  <c r="F603" i="1"/>
  <c r="F602" i="1"/>
  <c r="F601" i="1"/>
  <c r="E50" i="2"/>
  <c r="F600" i="1"/>
  <c r="F599" i="1"/>
  <c r="F598" i="1"/>
  <c r="F597" i="1"/>
  <c r="F596" i="1"/>
  <c r="F595" i="1"/>
  <c r="F594" i="1"/>
  <c r="F593" i="1"/>
  <c r="F592" i="1"/>
  <c r="F591" i="1"/>
  <c r="E70" i="2"/>
  <c r="E71" i="2" s="1"/>
  <c r="F71" i="2" s="1"/>
  <c r="E49" i="2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3" i="1" l="1"/>
  <c r="F552" i="1"/>
  <c r="F551" i="1"/>
  <c r="F550" i="1"/>
  <c r="F549" i="1"/>
  <c r="F548" i="1"/>
  <c r="F547" i="1"/>
  <c r="F546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2" i="1"/>
  <c r="F511" i="1"/>
  <c r="E48" i="2"/>
  <c r="F510" i="1"/>
  <c r="F509" i="1"/>
  <c r="F508" i="1"/>
  <c r="F507" i="1"/>
  <c r="E47" i="2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6" i="1"/>
  <c r="F478" i="1"/>
  <c r="F477" i="1"/>
  <c r="F475" i="1"/>
  <c r="F474" i="1"/>
  <c r="F473" i="1"/>
  <c r="F471" i="1"/>
  <c r="F470" i="1"/>
  <c r="F469" i="1"/>
  <c r="F468" i="1"/>
  <c r="F467" i="1"/>
  <c r="F466" i="1"/>
  <c r="F465" i="1"/>
  <c r="F463" i="1"/>
  <c r="F462" i="1"/>
  <c r="F461" i="1"/>
  <c r="F460" i="1"/>
  <c r="F459" i="1"/>
  <c r="F456" i="1"/>
  <c r="F455" i="1"/>
  <c r="F454" i="1"/>
  <c r="F453" i="1"/>
  <c r="F452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664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2" i="1"/>
  <c r="F381" i="1"/>
  <c r="F379" i="1"/>
  <c r="F378" i="1"/>
  <c r="F377" i="1" l="1"/>
  <c r="F376" i="1"/>
  <c r="F375" i="1"/>
  <c r="F374" i="1"/>
  <c r="F373" i="1"/>
  <c r="F372" i="1"/>
  <c r="F371" i="1"/>
  <c r="F370" i="1"/>
  <c r="F369" i="1"/>
  <c r="F368" i="1"/>
  <c r="F366" i="1"/>
  <c r="F365" i="1"/>
  <c r="F364" i="1"/>
  <c r="F363" i="1"/>
  <c r="F361" i="1"/>
  <c r="F360" i="1"/>
  <c r="F359" i="1"/>
  <c r="F358" i="1"/>
  <c r="F356" i="1"/>
  <c r="F355" i="1"/>
  <c r="F354" i="1"/>
  <c r="F353" i="1"/>
  <c r="F352" i="1"/>
  <c r="F351" i="1"/>
  <c r="F350" i="1"/>
  <c r="F349" i="1"/>
  <c r="F348" i="1"/>
  <c r="F346" i="1"/>
  <c r="F345" i="1"/>
  <c r="F344" i="1"/>
  <c r="F343" i="1"/>
  <c r="F342" i="1"/>
  <c r="F330" i="1"/>
  <c r="F340" i="1" l="1"/>
  <c r="F341" i="1"/>
  <c r="F332" i="1"/>
  <c r="F331" i="1"/>
  <c r="F329" i="1"/>
  <c r="F328" i="1"/>
  <c r="E14" i="3" l="1"/>
  <c r="F665" i="1" l="1"/>
  <c r="D78" i="2" l="1"/>
  <c r="C78" i="2"/>
  <c r="F8" i="1"/>
  <c r="F12" i="1"/>
  <c r="F13" i="1"/>
  <c r="F15" i="1"/>
  <c r="F10" i="1"/>
  <c r="F16" i="1"/>
  <c r="F9" i="1"/>
  <c r="F17" i="1"/>
  <c r="F14" i="1"/>
  <c r="F11" i="1"/>
</calcChain>
</file>

<file path=xl/sharedStrings.xml><?xml version="1.0" encoding="utf-8"?>
<sst xmlns="http://schemas.openxmlformats.org/spreadsheetml/2006/main" count="3046" uniqueCount="1941">
  <si>
    <t>R.br.</t>
  </si>
  <si>
    <t>Sredstva osiguranja</t>
  </si>
  <si>
    <t>Izdavatelj</t>
  </si>
  <si>
    <t>Datum izdavanja</t>
  </si>
  <si>
    <t>Datum zaprimanja</t>
  </si>
  <si>
    <t>01.02.2016.</t>
  </si>
  <si>
    <t>18 bjanko zadužnica poduzetnika - instrument osiguranja namjenskog utroška sredstav potpore po Projektu Poduzetnički krediti - 2014./ 2015.g.</t>
  </si>
  <si>
    <t>18 poduzetnika</t>
  </si>
  <si>
    <t>15.06.2015. -27.01.2016.</t>
  </si>
  <si>
    <t>08.02.2016.</t>
  </si>
  <si>
    <t>25.10.2010. -14.09.2015.</t>
  </si>
  <si>
    <t>29.10.2010. -05.09.2014.</t>
  </si>
  <si>
    <t>2010. -13.03.2014.</t>
  </si>
  <si>
    <t>11.06.2010. -27.12.2010.</t>
  </si>
  <si>
    <t>11.06.2010. -14.01.2016.</t>
  </si>
  <si>
    <t>07.05.2014. -08.05.2014.</t>
  </si>
  <si>
    <t>05.05.2016.</t>
  </si>
  <si>
    <t>28 mjenica i mjeničnih očitovanja - za čuvanje do isteka ugovora o produljenju zakupa prava lova za Lovačka društva i Lovačke udruge</t>
  </si>
  <si>
    <t>28 Lovačkih društava i Lovačkih udruga</t>
  </si>
  <si>
    <t>21.04.2016.-28.04.2016.</t>
  </si>
  <si>
    <t>5 mjenica i mjeničnih očitovanja - za čuvanje do isteka ugovora o produljenju zakupa prava lova za Lovačka društva i Lovačke udruge</t>
  </si>
  <si>
    <t>5 Lovačkih društava i Lovačkih udruga</t>
  </si>
  <si>
    <t>26.04.2016.-13.06.2016.</t>
  </si>
  <si>
    <t>23.06.2016.</t>
  </si>
  <si>
    <t>4 bjanko zadužnice - instrument osiguranja plaćanja po ugovoru o zakupu krovnih površina na zgradama  DZ Sisak, DZ Kutina-Zdravstvena stanica Popovača, DZ Petrinja i ZZHM Sisak SMŽ</t>
  </si>
  <si>
    <t>VR ENBEKON d.o.o. Zagreb</t>
  </si>
  <si>
    <t>21.04.2016.</t>
  </si>
  <si>
    <t>08.07.2016.</t>
  </si>
  <si>
    <t>Bjanko zadužnica - instrument osiguranja plaćanja po ugovoru o zakupu krovnih površina na zgradi DZ Kutina-Ispostava Novska</t>
  </si>
  <si>
    <t>Bjanko zadužnica - instrument osiguranja plaćanja po ugovoru o zakupu krovnih površina na poslovnoj zgradi u Sisku, Rimska 28</t>
  </si>
  <si>
    <t>Bjanko zadužnica poduzetnika - instrument osiguranja namjenskog utroška sredstava potpore po Projektu Poduzetnički krediti -2014.</t>
  </si>
  <si>
    <t>VARIKS d.o.o. Kutina</t>
  </si>
  <si>
    <t>17.10.2016.</t>
  </si>
  <si>
    <t>19.10.2016.</t>
  </si>
  <si>
    <t>POPIS UGOVORNIH OBVEZA</t>
  </si>
  <si>
    <t>PRIMLJENI INSTRUMENTI OSIGURANJA</t>
  </si>
  <si>
    <t>Zadužnica - jamstvo za uredno ispunjenje Ugovora o izvođenju usluga opremanja školske športske dvorane nove OŠ Popovača</t>
  </si>
  <si>
    <t>BRID d.o.o. Čakovec</t>
  </si>
  <si>
    <t>09.01.2017.</t>
  </si>
  <si>
    <t>16.01.2017.</t>
  </si>
  <si>
    <t>Obrt PETREKOVIĆ  Sisak</t>
  </si>
  <si>
    <t>01.02.2017.</t>
  </si>
  <si>
    <t>Garancija Splitske banke broj 18676 -jamstvo za uredno izvršenje Okvirnog sporazuma za nabavu lož ulja za škole</t>
  </si>
  <si>
    <t>INA-INDUSTRIJA NAFTE d.d. Zagreb</t>
  </si>
  <si>
    <t>09.02.2017.</t>
  </si>
  <si>
    <t>Garancija Splitske banke broj 18675 -jamstvo za uredno izvršenje Ugovora za nabavu lož ulja za grijanje škola u 2017. g.</t>
  </si>
  <si>
    <r>
      <t xml:space="preserve">Mjenica SERIJA B, broj 07994349 - </t>
    </r>
    <r>
      <rPr>
        <b/>
        <sz val="11"/>
        <color rgb="FF000000"/>
        <rFont val="Calibri"/>
        <family val="2"/>
        <charset val="238"/>
      </rPr>
      <t>čuvanje na 10 godina</t>
    </r>
    <r>
      <rPr>
        <sz val="11"/>
        <color theme="1"/>
        <rFont val="Calibri"/>
        <family val="2"/>
        <charset val="238"/>
        <scheme val="minor"/>
      </rPr>
      <t xml:space="preserve"> do isteka Ugovora broj 03040 o zakupu prava lova za Lovačku udrugu Vepar Dužica</t>
    </r>
  </si>
  <si>
    <t>LU VEPAR DUŽICA</t>
  </si>
  <si>
    <t>09.05.2017.</t>
  </si>
  <si>
    <t>Bjanko zadužnica  - za uredno ispunjenje ugovora o izradi glavnog projekta prenamjene Strukovne škole Sisak u  učenički dom</t>
  </si>
  <si>
    <t>ŽELIMIR VUJNOVIĆ Ured ovlaštenog arhitekta Sisak</t>
  </si>
  <si>
    <t>5.07.2017.</t>
  </si>
  <si>
    <t>19.07.2017.</t>
  </si>
  <si>
    <t>bjanko zadužnica - osiguranje Ugovora o koncesiji za zdravstvenu njegu u kući na području SMŽ</t>
  </si>
  <si>
    <t>Ustanova za zdravstvenu njegu u kući SERTIĆ Sisak</t>
  </si>
  <si>
    <t>30.08.2017.</t>
  </si>
  <si>
    <t>01.09.2017.</t>
  </si>
  <si>
    <t xml:space="preserve">Bjanko zadužnica </t>
  </si>
  <si>
    <t>OPREMA RADMAN ZAGREB</t>
  </si>
  <si>
    <t>26.07.2017.</t>
  </si>
  <si>
    <t>20.09.2017.</t>
  </si>
  <si>
    <t>Bjanko zadužnica</t>
  </si>
  <si>
    <t>TEHNOMODELI ZAGREB</t>
  </si>
  <si>
    <t>11.09.2017.</t>
  </si>
  <si>
    <t>21.09.2017.</t>
  </si>
  <si>
    <t>Bjanko zadužnica vezano uz Ugovor o koncesiji za distribuciju plina</t>
  </si>
  <si>
    <t>MOSLAVINA PLIN KUTINA</t>
  </si>
  <si>
    <t>20.07.2010.</t>
  </si>
  <si>
    <t>24.10.2017.</t>
  </si>
  <si>
    <t>2 bjanko zadužnice kao jamstvo za uredno ispunjenje ugovora-radovi na Interpr.centru baština Banovina</t>
  </si>
  <si>
    <t>25.10.2017.</t>
  </si>
  <si>
    <t>27.10.2017.</t>
  </si>
  <si>
    <t>Bankovna garancija za uredno ispunjenje okvirnog sporazuma za prijevoz učenika OŠ</t>
  </si>
  <si>
    <t>ČAZMATRANS PROMET ČAZMA</t>
  </si>
  <si>
    <t>14.11.2017.</t>
  </si>
  <si>
    <t>27.11.2017.</t>
  </si>
  <si>
    <t>Bjanko zadužnica prema Ugovoru o opremanju informatičkom opremom nove OŠ Popovača</t>
  </si>
  <si>
    <t>ŠKOLSKI SERVIS ZAGREB</t>
  </si>
  <si>
    <t>07.12.2017.</t>
  </si>
  <si>
    <t>19.12.2017.</t>
  </si>
  <si>
    <t>Garancija banke za izvođenje radova na prenamjeni zgrade Strukovne škole Sisak u Učenički dom</t>
  </si>
  <si>
    <t>22.12.2017.</t>
  </si>
  <si>
    <t>Bjanko zadužnica - jamstvo za uredno ispunjenje UGOVORA o tjelesnoj zaštiti i drugim uslugama</t>
  </si>
  <si>
    <t>Klemm sigurnost d.o.o., Zagreb</t>
  </si>
  <si>
    <t>08.01.2018.</t>
  </si>
  <si>
    <t>10.01.2018.</t>
  </si>
  <si>
    <t>Bjanko zadužnica - jamstvo za uredno ispunjenje Ugovora o opremanju namještajem nove osnovne škole u Popovači</t>
  </si>
  <si>
    <t>Montone&amp;CO, Pula</t>
  </si>
  <si>
    <t>19.01.2018.</t>
  </si>
  <si>
    <t>23.01.2018.</t>
  </si>
  <si>
    <t>Bjanko zadužnica - jamstvo za uredno ispunjenje Ugovora o stručnom nadzoru nad izvođenjem radova na prenamjeni zgrade Strukovne škole Sisak u Učenički dom-I faza</t>
  </si>
  <si>
    <t>Arhingtrade d.o.o., Zagreb</t>
  </si>
  <si>
    <t>09.07.2015.</t>
  </si>
  <si>
    <t>15.02.2018.</t>
  </si>
  <si>
    <t>30.05.2018.</t>
  </si>
  <si>
    <t>Bjanko zadužnica - jamstvo za uredno ispunjenje Ugovora o uslugama izrade detaljne projektne dokumentacije sustava navodnjavanja Velika Ludina</t>
  </si>
  <si>
    <t>Institut za elektroprivredu,Zagreb</t>
  </si>
  <si>
    <t>23.05.2018.</t>
  </si>
  <si>
    <t>25.05.2018.</t>
  </si>
  <si>
    <t>Projektni biro Split</t>
  </si>
  <si>
    <t>29.05.2018.</t>
  </si>
  <si>
    <t>Grad Invest d.o.o.</t>
  </si>
  <si>
    <t>Vodoprivredno-projektni biro d.d.</t>
  </si>
  <si>
    <t>01.06.2018.</t>
  </si>
  <si>
    <t>Institut IGH d.d.</t>
  </si>
  <si>
    <t>11.07.2018.</t>
  </si>
  <si>
    <t>Bankovna garancija-jamstvo za uredno ispunjenje Ugovora stručnog nadzora "Energetska obnova zgrade Osnovne škole Gvozd"</t>
  </si>
  <si>
    <t>Quadriga projekt d.o.o., Velika Gorica</t>
  </si>
  <si>
    <t>08.08.2018.</t>
  </si>
  <si>
    <t>13.08.2018.</t>
  </si>
  <si>
    <t>Bankovna garancija-jamstvo za uredno ispunjenje Ugovora stručnog nadzora "Energetska obnova zgrade Osnovne škole Glina"</t>
  </si>
  <si>
    <t>Bjanko zadužnica - jamstvo za uredno ispunjenje Ugovora o uvođenju centralnog informacijskog sustava u osnovne i srednje škole</t>
  </si>
  <si>
    <t>Fokus infoprojekt d.o.o., Sisak</t>
  </si>
  <si>
    <t>14.08.2018.</t>
  </si>
  <si>
    <t>17.08.2018.</t>
  </si>
  <si>
    <t>Bankovna garancija-jamstvo za uredno ispunjenje Ugovora stručnog nadzora "Energetska obnova zgrade Osnovne škole Novska"</t>
  </si>
  <si>
    <t>Tenzor d.o.o., Zagreb</t>
  </si>
  <si>
    <t>23.08.2018.</t>
  </si>
  <si>
    <t>Bankovna garancija-jamstvo za uredno ispunjenje Ugovora "Energetska obnova zgrade Osnovne škole Novska"</t>
  </si>
  <si>
    <t>Venka gradnja d.o.o., Kutina</t>
  </si>
  <si>
    <t>10.08.2018.</t>
  </si>
  <si>
    <t>Bankovna garancija-jamstvo za uredno ispunjenje Ugovora stručnog nadzora"Energetska obnova zgrade Osnovne škole SUNJA"</t>
  </si>
  <si>
    <t>Dot konzalting d.o.o., Sisak</t>
  </si>
  <si>
    <t>01.08.2018.</t>
  </si>
  <si>
    <t>Bankovna garancija-jamstvo za uredno ispunjenje Ugovora stručnog nadzora"Energetska obnova zgrade Osnovne škole I.G.Kovačića Gora"</t>
  </si>
  <si>
    <t>02.08.2018.</t>
  </si>
  <si>
    <t>Bankovna garancija-jamstvo za uredno ispunjenje Ugovora "Energetska obnova zgrade Osnovne škole Gvozd"</t>
  </si>
  <si>
    <t>Bjanko zadužnica - jamstvo za uredno ispunjenje Ugovora o koncesiji</t>
  </si>
  <si>
    <t>04.09.2018.</t>
  </si>
  <si>
    <t>Ustanova za zdravstvenu njegu Marija, Sisak</t>
  </si>
  <si>
    <t>30.08.2018.</t>
  </si>
  <si>
    <t>11.09.2018.</t>
  </si>
  <si>
    <t>Bankovna garancija-jamstvo za uredno ispunjenje Ugovora "Energetska obnova zgrade Osnovne škole Ivana Gorana Kovačića Gora"</t>
  </si>
  <si>
    <t>Petreković uslužni obrt, Sisak</t>
  </si>
  <si>
    <t>03.09.2018.</t>
  </si>
  <si>
    <t>13.09.2018.</t>
  </si>
  <si>
    <t>Bankovna garancija-jamstvo za uredno ispunjenje Ugovora "Energetska obnova zgrade Osnovne škole Glina"</t>
  </si>
  <si>
    <t>Bankovna garancija-jamstvo za uredno ispunjenje Ugovora "Energetska obnova zgrade Osnovne škole Sunja"</t>
  </si>
  <si>
    <t>Bankovna garancija-jamstvo za uredno ispunjenje Ugovora stručnog nadzora "Energetska obnova zgrade Osnovne škole J.Kozarca Lipovljani"</t>
  </si>
  <si>
    <t>31.08.2018.</t>
  </si>
  <si>
    <t>Bankovna garancija-jamstvo za uredno ispunjenje Ugovora stručnog nadzora "Energetska obnova zgrade Osnovne škole V.Nazor Topusko"</t>
  </si>
  <si>
    <t>Trasa Adria d.o.o., Zagreb</t>
  </si>
  <si>
    <t>Bankovna garancija-jamstvo za uredno ispunjenje Ugovora "Izrada projektne dokumentacije za Znanstveni, kulturni i obrazovni centar SMŽ"</t>
  </si>
  <si>
    <t>Gilan d.o.o., Split</t>
  </si>
  <si>
    <t>14.09.2018.</t>
  </si>
  <si>
    <t>20.09.2018.</t>
  </si>
  <si>
    <t>Bankovna garancija za otklanjanje nedostataka u jamstvenom roku i naknada nastale štete-Ugovor o izvođenju radova sanacije krovišta na zgradi SMŽ</t>
  </si>
  <si>
    <t>Građevinski obrt "Šarec"</t>
  </si>
  <si>
    <t>28.08.2018.</t>
  </si>
  <si>
    <t>04.10.2018.</t>
  </si>
  <si>
    <t>11.10.2018.</t>
  </si>
  <si>
    <t>23.10.2018.</t>
  </si>
  <si>
    <t>Bankarska garancija-jamstvo za uredno ispunjenje Ugovora za izvođenje radova energetske obnove zgrade Osnovne škole J.Kozarca Lipovljani"</t>
  </si>
  <si>
    <t>SLU-KOM, Kutina</t>
  </si>
  <si>
    <t>16.11.2018.</t>
  </si>
  <si>
    <t>Bjanko zadužnica-jamstvo za uredno izvšenje Ugovora o izvršenju usluge izrade troškovnika dovršetka radova nove Strukovne škole u Sisku</t>
  </si>
  <si>
    <t>Studio OWL, Zagreb</t>
  </si>
  <si>
    <t>05.12.2018.</t>
  </si>
  <si>
    <t>13.12.2018.</t>
  </si>
  <si>
    <t>11.01.2019.</t>
  </si>
  <si>
    <t>IZNOS</t>
  </si>
  <si>
    <t>IZDANI INSTRUMENTI OSIGURANJA</t>
  </si>
  <si>
    <t>SISAČKO-MOSLAVAČKA ŽUPANIJA</t>
  </si>
  <si>
    <t>4  bjanko zadužnice -za EU projekt Zajedno do obrazovanja za MRRFEU</t>
  </si>
  <si>
    <t>28.11.2017.</t>
  </si>
  <si>
    <t>06.12.2017.</t>
  </si>
  <si>
    <t>3  bjanko zadužnice -za sufinanciranje projekta Energetska obnova zgrade OŠ Sunja Sunja za MRRFEU</t>
  </si>
  <si>
    <t>Bjanko zadužnica -za Projekt zamjena stolarije na Gimnaziji Sisak-za MRRFEU</t>
  </si>
  <si>
    <t>13.06.2018.</t>
  </si>
  <si>
    <t>Bjanko zadužnica -za Projekt Domobranska vojarna-za MRRFEU</t>
  </si>
  <si>
    <t>Bjanko zadužnica-za Projekt "Opremanje ordinacija primarne zdravstvene zaštite na području SMŽ" za MRRFEU</t>
  </si>
  <si>
    <t>31.10.2018.</t>
  </si>
  <si>
    <t>Bjanko zadužnica-za Projekt "Energetska obnova škole u Jabukovcu" za MRRFEU</t>
  </si>
  <si>
    <t>08.11.2018.</t>
  </si>
  <si>
    <t>Bjanko zadužnica-za Projekt "Energetska obnova škole u Starom Grabovcu" za MRRFEU</t>
  </si>
  <si>
    <t>Bjanko zadužnica-za Projekt "Energetska obnova škole PŠ Bročice" za MRRFEU</t>
  </si>
  <si>
    <t>Bjanko zadužnica-za Projekt "Energetska obnova škole SS Topusko" za MRRFEU</t>
  </si>
  <si>
    <t>21.05.2012.</t>
  </si>
  <si>
    <t>Jamstvo-Županijska uprava za ceste Sisačko-moslavačke županije</t>
  </si>
  <si>
    <t>Jamstvo-Dom za starije i nemoćne</t>
  </si>
  <si>
    <t>08.07.2013.</t>
  </si>
  <si>
    <t>DANA JAMSTVA/SUGLASNOST</t>
  </si>
  <si>
    <t>Suglasnost-Županijska uprava za ceste Sisačko-moslavačke županije</t>
  </si>
  <si>
    <t>Bjanko zadužnica-INA kartica</t>
  </si>
  <si>
    <t>Ugovor o operativnom leasingu</t>
  </si>
  <si>
    <t>05.06.2002.</t>
  </si>
  <si>
    <t>Odluke Županijske skupštine Sisačko-moslavačke i Odluke Vlade Republike Hrvatske o davanju suglasnosti Sisačko-moslavačkoj županije za izgradnju nove OŠ Popovača</t>
  </si>
  <si>
    <t>30.08.2016.</t>
  </si>
  <si>
    <t>15.12.2016.</t>
  </si>
  <si>
    <t>Bjanko zadužnica-projekt Obnova pokrova i ugradnja toplinske izolacije na zgradi OŠ Popovača ZA POTREBE Ministarstva regionalnog razvoja i fondova EU</t>
  </si>
  <si>
    <t xml:space="preserve">Bjanko zadužnica-projekt Uređenje kuhinja i blagavaonica u osnovnim školama kojima je osnivač SMŽ, ZA POTREBE Ministarstva regionalnog razvoja i fondova EU </t>
  </si>
  <si>
    <t>04.11.2013.</t>
  </si>
  <si>
    <t>17.10.2017.</t>
  </si>
  <si>
    <t>17.10.2012.</t>
  </si>
  <si>
    <t>03.10.2018.</t>
  </si>
  <si>
    <t>Odluka Županijske skupštine Sisačko-moslavačke županije o davanju suglasnosti Općoj bolnici dr.Ivo Pedišić za dugoročno zaduživanje</t>
  </si>
  <si>
    <t>E.M.G. obrt Žabenska 37, Žabno</t>
  </si>
  <si>
    <t>Bjanko zadužnica - jamstvo za otklanjanje nedostataka u jamstvenom roku Projekt "Opremanje ordinacija primarne zdravstvene zaštite na području SMŽ"</t>
  </si>
  <si>
    <t>Remedylink d.o.o., Zelinska 4, Zagreb</t>
  </si>
  <si>
    <t>25.01.2019.</t>
  </si>
  <si>
    <t>Garancija-jamstvo za uredno ispunjenje Ugovora stručnog nadzora nad izvođenjem radova energetske obnove OŠ V.Nazor</t>
  </si>
  <si>
    <t>Trasa Adria, Ivana Stožira 6, Zagreb</t>
  </si>
  <si>
    <t>29.01.2019.</t>
  </si>
  <si>
    <t>08.02.2019.</t>
  </si>
  <si>
    <t>Core, Riječka 16 A, 20000 Dubrovnik</t>
  </si>
  <si>
    <t>04.02.2019.</t>
  </si>
  <si>
    <t>Bauerfeind d.o.o., Goleška 20, Zagreb</t>
  </si>
  <si>
    <t>11.12.2018.</t>
  </si>
  <si>
    <t>11.02.2019.</t>
  </si>
  <si>
    <t>Bjanko zadužnica-jamstvo za otklanjanje nedostataka u jamstvenom roku Ugovora o nabavi medicinske opreme za opremanje ambulanti</t>
  </si>
  <si>
    <t>Festta, Braće Cvijića 32, 10000 Zagreb</t>
  </si>
  <si>
    <t>Trafex d.o.o., Zvonigradska 14, Zagreb</t>
  </si>
  <si>
    <t>18.02.2019.</t>
  </si>
  <si>
    <t>Bjanko zadužnica-jamstvo za otklanjanje nedostataka u garantnom roku Projekt "Opremanje ordinacija primarne zdravstvene zaštite na području SMŽ"</t>
  </si>
  <si>
    <t>13.02.2019.</t>
  </si>
  <si>
    <t>19.02.2019.</t>
  </si>
  <si>
    <t>Garancija banke-jamstvo za uredno izvršenje Ugovora o izvođenju radova energetske obnove OŠ V.Nazora Topusko</t>
  </si>
  <si>
    <t>Petreković, uslužni obrt, Staro Pračno, Drenački put 30B</t>
  </si>
  <si>
    <t>21.02.2019.</t>
  </si>
  <si>
    <t>25.02.2019.</t>
  </si>
  <si>
    <t>Činidbena garancija-Projekt Masterplana prometnog razvoja Sisačko-moslavačke županije-funkcionalna regija središnja Hrvatska i strateške procjene utjecaja Masterplana prometnog razvoja Sisačko-moslavačke županije na okoliš</t>
  </si>
  <si>
    <t>Consultants d.o.o., Šipčine 2, Zagreb</t>
  </si>
  <si>
    <t>05.03.2019.</t>
  </si>
  <si>
    <t>Bjanko zadužnica-jamstvo za uredno ispunjenje ugovora Sanacija vlage i uređenje oborinske odvodnje na južnoj strani SMŽ</t>
  </si>
  <si>
    <t>08.03.2019.</t>
  </si>
  <si>
    <t>25.03.2019.</t>
  </si>
  <si>
    <t>Bjanko zadužnica-jamstvo za uredno ispunjenje ugovora Projekt energetske obnove OŠ Ivan Goran Kovačić Gora</t>
  </si>
  <si>
    <t>05.06.2018.</t>
  </si>
  <si>
    <t>09.04.2019.</t>
  </si>
  <si>
    <t>09.05.2018.</t>
  </si>
  <si>
    <t>Bjanko zadužnica-jamstvo za uredno ispunjenje ugovora Projekt energetske obnove OŠ Sunja</t>
  </si>
  <si>
    <t>Bjanko zadužnica-jamstvo za uredno ispunjenje Ugovora o uvođenju računalnog programa za evidenciju rada proračunskog korisnika</t>
  </si>
  <si>
    <t>Fokus Infoprojekt d.o.o. Jurja Križanića 6, Sisak</t>
  </si>
  <si>
    <t>05.04.2019.</t>
  </si>
  <si>
    <t>11.04.2019.</t>
  </si>
  <si>
    <t>Jukić Dam, Živinić 26, 21238 Otok</t>
  </si>
  <si>
    <t>21.03.2019.</t>
  </si>
  <si>
    <t>08.05.2019.</t>
  </si>
  <si>
    <t>Bjanko zadužnica-Jamstvo za uredno ispunjenje Okvirnog sporazuma INA-OS-DMS-1066248, OS-50457193-00205/19</t>
  </si>
  <si>
    <t>Ina, Av.V.Holjevca 10, 10000 Zagreb</t>
  </si>
  <si>
    <t>18.03.2019.</t>
  </si>
  <si>
    <t>09.05.2019.</t>
  </si>
  <si>
    <t>14.05.2019.</t>
  </si>
  <si>
    <t>Bjanko zadužnica-Okvirni sporazum za usluge redovnog i izvanrednog prijevoza učenika osnovnih i srednjih škola SMŽ</t>
  </si>
  <si>
    <t>Čazmatrans promet d.o.o., Čazma Milana Novačića 10</t>
  </si>
  <si>
    <t>11.06.2019.</t>
  </si>
  <si>
    <t>18.06.2019.</t>
  </si>
  <si>
    <t>Bjanko zadužnica-jamstvo za otklanjanje nedostataka u projektnoj dokumentaciji</t>
  </si>
  <si>
    <t>06.06.2019.</t>
  </si>
  <si>
    <t>19.06.2019.</t>
  </si>
  <si>
    <t>Garancija banke-Ugoovr o javnoj nabavi na dogradnji blagovaonice, kuhinje i pomoćnih prostorija u I.OŠ Petrinaj</t>
  </si>
  <si>
    <t>Arhingtrade  d.o.o., Gajeca 47 10000 Zagreb</t>
  </si>
  <si>
    <t>28.06.2019.</t>
  </si>
  <si>
    <t>Bjankozadužnica-Projekt Topli obrok-obrok zdravlja IV faza obnove školskih kuhinja</t>
  </si>
  <si>
    <t>07.06.2019.</t>
  </si>
  <si>
    <t>Bjanko zadužnica-uredno ispunjenje ugovora KLASA:602-04/18-01/04</t>
  </si>
  <si>
    <t>Bjanko zadužnica-Projekt Održivi regionalni razvoj uključivanjem prirodne baštine kroz osnivanje edukativno-prezentacijskog centra Natura SMŽ-Ministarstvo regionalnog razvoja</t>
  </si>
  <si>
    <t>Bjanko zadužnica Energetska obnova OŠ Jasenovac-Ministarstvo regionalnog razvoja</t>
  </si>
  <si>
    <t>Bjanko zadužnica Energetska obnova OŠ D.Tadijanovića Petrinja</t>
  </si>
  <si>
    <t>Bjanko zadužnica Energetska obnova OŠ Mate Lovraka Petrinja-Ministarstvo regionalnog razvoja</t>
  </si>
  <si>
    <t>Bjanko zadužnice Energetska obnova zgrade SŠ Glina-Ministarstvo regionalnog razvoja</t>
  </si>
  <si>
    <t>Bjanko zadužnice Energetska obnova Područne škole Voloder</t>
  </si>
  <si>
    <t>Bjanko zadužnice Energetska obnova odjela za rad djece s posebnim potrebama-Ministarstvo regionalnog razvoja</t>
  </si>
  <si>
    <t>Bjanko zadužnice Energetska obnova Područne škole Donja Gračenica-Ministarstvo regionalnog razvoja</t>
  </si>
  <si>
    <r>
      <t>Bjanko zadužnice Energetska obnova Područne škole Gornja Gračenica-</t>
    </r>
    <r>
      <rPr>
        <b/>
        <sz val="11"/>
        <color rgb="FF000000"/>
        <rFont val="Calibri"/>
        <family val="2"/>
        <charset val="238"/>
      </rPr>
      <t>Ministarstvo regionalnog razvoja</t>
    </r>
  </si>
  <si>
    <t>Bjanko zadužnice Energetska obnova Područne škole Brestača-Ministarstvo regionalnog razvoja</t>
  </si>
  <si>
    <t>Bjanko zadužnice za sufinanciranje projekta Razvoj edukativno-prezentacijskog centra NATURA SMŽ putem VR tehnologije-Ministarstvo turizma</t>
  </si>
  <si>
    <t>16.09.2019.</t>
  </si>
  <si>
    <t>18.09.2019.</t>
  </si>
  <si>
    <t>19.09.2019.</t>
  </si>
  <si>
    <t>02.10.2019.</t>
  </si>
  <si>
    <t>04.07.2019.</t>
  </si>
  <si>
    <t>16.07.2019.</t>
  </si>
  <si>
    <t>Aventurin Green d.o.o., Petrinja</t>
  </si>
  <si>
    <t>19.08.2019.</t>
  </si>
  <si>
    <t>Bjanko zadužnice-Jamstvo za uredno ispunjenje Ugovora o javnoj nabavi radova na preuređeju školskih kuhinja OŠ Rajić i OŠ Josipa Kozarca Lipovljani</t>
  </si>
  <si>
    <t>Staroselska 44, Novska</t>
  </si>
  <si>
    <t>21.08.2019.</t>
  </si>
  <si>
    <t>Venka gradnja, Staroselska 44, Novka</t>
  </si>
  <si>
    <t>05.07.2019.</t>
  </si>
  <si>
    <t>05.09.2019.</t>
  </si>
  <si>
    <t>Bjanko zadužnica-jamstvo za uredno izvršenje ugovora eneretske obnove OŠ Dragutina Tadijanovića Petrinja</t>
  </si>
  <si>
    <t>Stanić graditeljstvo</t>
  </si>
  <si>
    <t>04.09.2019.</t>
  </si>
  <si>
    <t>09.09.2019.</t>
  </si>
  <si>
    <t>Bjanko zadužnica-jamstvo za uredno izvršenej ugovora eneretske obnove OŠ Dragutina Tadijanovića Petrinja-nadzor</t>
  </si>
  <si>
    <t>Dot konzalting</t>
  </si>
  <si>
    <t>03.04.2018.</t>
  </si>
  <si>
    <t>24.09.2019.</t>
  </si>
  <si>
    <t>Bjanko zadužnica-jamstvo za uredno izvršenje OŠ Novska-područni odjel Brestača</t>
  </si>
  <si>
    <t>Pe-gra Novska</t>
  </si>
  <si>
    <t>03.09.2019.</t>
  </si>
  <si>
    <t>Bjanko zadužnica-jamstvo za uredno izvršenje OŠ Novska-djeca s poteškoćama</t>
  </si>
  <si>
    <t>Bjanko zadužnica-jamstvo za uredno izvršenje OŠ Novska-Stari Grabovac</t>
  </si>
  <si>
    <t>Solum inženjering</t>
  </si>
  <si>
    <t>Bjanko zadužnica Ugovor o implementaciji sustava zaštite osobnih podataka GDPR u poslovanju osnovnih i srednjih škola</t>
  </si>
  <si>
    <t>28.08.2019.</t>
  </si>
  <si>
    <t>17.09.2019.</t>
  </si>
  <si>
    <t>Bjanko zadužnica Energetska obnova radova VII odjela NPB Popovača</t>
  </si>
  <si>
    <t>Ekološki centar</t>
  </si>
  <si>
    <t>01.02.2019.</t>
  </si>
  <si>
    <t>Bjanko zadužnica Energetska obnova prosekture NPB Ivan Barbot</t>
  </si>
  <si>
    <t>Novi izbor Split</t>
  </si>
  <si>
    <t>21.09.2019.</t>
  </si>
  <si>
    <t>27.09.2019.</t>
  </si>
  <si>
    <t>Bjanko zadužnica Energetska obnova IX. Odjela NPB Ivan Barbot</t>
  </si>
  <si>
    <t>30.09.2019.</t>
  </si>
  <si>
    <t>Bjanko zadužnica jamstvo za uredno ispunjenje ugovora Pametne ploče</t>
  </si>
  <si>
    <t>4-CUBE</t>
  </si>
  <si>
    <t>12.07.2018.</t>
  </si>
  <si>
    <t>01.10.2019.</t>
  </si>
  <si>
    <t>Bjanko zadužnica Razlikovni troškovnik energetske obnove OŠ Sunja 22/19JN</t>
  </si>
  <si>
    <t>25.09.2019.</t>
  </si>
  <si>
    <t>04.10.2019.</t>
  </si>
  <si>
    <t>Bjanko zadužnica jamstvo za produljenje jamstvenog roka za izvedbeni projekt Natura</t>
  </si>
  <si>
    <t>Štand expo d.o.o.</t>
  </si>
  <si>
    <t>27.06.2019.</t>
  </si>
  <si>
    <t>10.10.2019.</t>
  </si>
  <si>
    <t>24.07.2019.</t>
  </si>
  <si>
    <t>Bjanko zadužnica jamstvo za uredno ispunjenje ugovora i jamstveni period za sanaciju štete na zgradi SMŽ 98/19JDN</t>
  </si>
  <si>
    <t>GME uslužni obrt</t>
  </si>
  <si>
    <t>31.10.2019.</t>
  </si>
  <si>
    <t>Bjanko zadužnica jamstvo za uredno ispunjenje ugovora i jamstveni period za Izgradnju koso podizne platforme, rekonstrukcija ulaza i saniratnog čvora zgrade u Sisku, Kralja Tomislava 5</t>
  </si>
  <si>
    <t>04.11.2019.</t>
  </si>
  <si>
    <t>05.11.2019.</t>
  </si>
  <si>
    <t>27.11.2019.</t>
  </si>
  <si>
    <t>10.12.2019.</t>
  </si>
  <si>
    <t>13.12.2019.</t>
  </si>
  <si>
    <t>Primljena bjanko zadužnica-jamstvo za uredno ispunjenje ugovora</t>
  </si>
  <si>
    <t>09.12.2019. 09.12.2019.  09.12.2019 09.12.2019. 06.08.2018.</t>
  </si>
  <si>
    <t>Primljene bjanko zadužnice-jamstvo za uredno ispunjenje Ugovora za nabavu radova energetske obnve OŠ Jabukovac</t>
  </si>
  <si>
    <t>21.03.3019. 21.03.2019. 14.12.2017. 02.03.2018. 02.03.2018. 22.07.2019.</t>
  </si>
  <si>
    <t>16.12.2019.</t>
  </si>
  <si>
    <t>Primljena bjanko zadužnica-jamstvo za uredno ispunjenje ugovora "Baština Zrinskih-Budućnost Banovine"</t>
  </si>
  <si>
    <t>Trasa Adria, Ivana Stožira 6, Zagreb/Mamis</t>
  </si>
  <si>
    <t>13.12.2019. 13.12.2019. 13.12.2019.</t>
  </si>
  <si>
    <t>17.12.2019.</t>
  </si>
  <si>
    <t>Primljena bjanko zadužnica-jamstvo za otklanjanje nedostataka u jamstvenom roku Ugovor o pružanju usluge postavljanja osmorišta i odmosrišnih klupa na cikloturističkim klupama</t>
  </si>
  <si>
    <t>Metaflex d.o.o.</t>
  </si>
  <si>
    <t>24.10.2019.</t>
  </si>
  <si>
    <t>23.12.2019.</t>
  </si>
  <si>
    <t>Primljena bjanko zadužnica Ugovora o izvođenju radova Izgradnje info točaka na 4 lokacije</t>
  </si>
  <si>
    <t>Nestor inženjering d.o.o., Dugo Selo</t>
  </si>
  <si>
    <t>17.06.2019.</t>
  </si>
  <si>
    <t>Primljena bjanko zadužnica Ugovora o pružanju usluge povećanja atkratktivnosti i prepoznatljivosti prirodne baštine SMŽ</t>
  </si>
  <si>
    <t>Euroart 93 d.o.o.d</t>
  </si>
  <si>
    <t>Primljena bjanko zadužnica Ugovora o izvođenju radova Rekonstrukcija zgrade Prezentacijskog centra SMŽ s edukativnim parkom</t>
  </si>
  <si>
    <t>Primljena bjanko zadužnica Ugovora o pružanju usluge projektanskog nadzora rekonstrukcija zgrade Prezentacijskog centra Natura SMŽ s edukativnim parkom</t>
  </si>
  <si>
    <t>Arhitektura Vujić d.o.o.</t>
  </si>
  <si>
    <t>M-ING d.o.o.</t>
  </si>
  <si>
    <t>Primljena bjanko zadužnica za uredno ispunjenje Ugovora o projektu nabave radova energetske obnove Srednje škole Topusko</t>
  </si>
  <si>
    <t>02.07.2019. 16.12.2019. 16.12.2019. 28.02.2019. 02.07.2019. 16.12.2019. 16.12.2019. 16.12.2019.</t>
  </si>
  <si>
    <t>Primljena bjanko zadužnica jamstvo za otklanjanje nedostataka u jamstvenom roku Ugovor o pružanju usluge postavljanja informacijskih ploča duž cikloturističkih ruta LR8 Rašće-Pecki</t>
  </si>
  <si>
    <t>Pismorad Zagreb</t>
  </si>
  <si>
    <t>03.01.2020.</t>
  </si>
  <si>
    <t>Bjanko zadužnice za projekt Topli obrok-obrok zdravlja IV. Faza obnove školskih kuhinja (165.000,00 kn)-MRRFEU</t>
  </si>
  <si>
    <t>Primljene bjanko zadužnice-jamstvo za ispunjenje Ugovora za nabavu radova energetske obnove OŠ Jabukovac</t>
  </si>
  <si>
    <t>Primljene bjanko zadužnice-jamstvo za ispunjenje Ugovora za energetsku obnovu zgrade kuhinje NPB Popovača</t>
  </si>
  <si>
    <t>10.01.2020.</t>
  </si>
  <si>
    <t>09.01.2020.</t>
  </si>
  <si>
    <t>Primljene bjanko zaudžnice-jamstvo za ispunjenje ugovora Energetska obnova zgrade SŠ Topusko, Jabukovac i NPB Ivan Barbot</t>
  </si>
  <si>
    <t>23.05.2019.</t>
  </si>
  <si>
    <t>28.01.2020.</t>
  </si>
  <si>
    <t>27.01.2020.</t>
  </si>
  <si>
    <t>Primljena bjanko zaudžnica-jamstvo za uredno ispunjenje Ugovora o nabavi VR naočala s upravljačem osjetljivm na dodir</t>
  </si>
  <si>
    <t>Diversitas IT sustav</t>
  </si>
  <si>
    <t>03.02.2020.</t>
  </si>
  <si>
    <t>Primljena bjanko zadužnica-jamstvo za jamstveno rok</t>
  </si>
  <si>
    <t>Gašparić auto</t>
  </si>
  <si>
    <t>07.02.2020.</t>
  </si>
  <si>
    <t>Primljena bjanko zadužnica-jamstvo za otklanjanje nedostataka u jamstenom roku Ugoovr o ugradnji uređaja za klimatizaciju</t>
  </si>
  <si>
    <t>EMS d.o.o.</t>
  </si>
  <si>
    <t>28.02.2020.</t>
  </si>
  <si>
    <t>-</t>
  </si>
  <si>
    <t>ukupno 991414+991910</t>
  </si>
  <si>
    <t>stanje 991414 u GK</t>
  </si>
  <si>
    <t>Primljena bjanko zadužnica-Ugovor o održavanju računalnog programa za evidenciju rada PK u OS i SŠ</t>
  </si>
  <si>
    <t>Fokus infoprojekt</t>
  </si>
  <si>
    <t>13.03.2020.</t>
  </si>
  <si>
    <t>17.03.2020.</t>
  </si>
  <si>
    <t>Primljena bjanko zadužnica-Ugovor o izvođenju radova na dogradnji blagavaonice u I.OŠ Petrinja</t>
  </si>
  <si>
    <t>H.E.L.P</t>
  </si>
  <si>
    <t>08.01.2020.</t>
  </si>
  <si>
    <t>01.04.2020.</t>
  </si>
  <si>
    <t>Primljena bjanko zadužnica energetska obnova SŠ Topusko</t>
  </si>
  <si>
    <t>27.04.2020.</t>
  </si>
  <si>
    <t>Primljena bjanko zadužnica-Opremanje Centra Natura</t>
  </si>
  <si>
    <t>Business Computer Systems</t>
  </si>
  <si>
    <t>28.04.2020.</t>
  </si>
  <si>
    <t>06.05.2020.</t>
  </si>
  <si>
    <t>Primljena bjanko zadužnica-jamstvo za uredno ispunjenje Ugovora o uređenju info točaka-Natura</t>
  </si>
  <si>
    <t>Forma Purus d.o.o.</t>
  </si>
  <si>
    <t>30.04.2020.</t>
  </si>
  <si>
    <t>11.05.2020.</t>
  </si>
  <si>
    <t>Primljena bjanko azdužnica jamstvo za uredno ispunjenje Ugovora ureeđenje vidikovca na tri lokacije-Projekt Natura</t>
  </si>
  <si>
    <t>13.01.2020.</t>
  </si>
  <si>
    <t>12.05.2020.</t>
  </si>
  <si>
    <t>Primljena bjanko zaudžnica jamstvo za uredno ispunjenje ugovora uređenje Prezentacijskog centra Natura (namještaj)</t>
  </si>
  <si>
    <t>Školski servisi d.o.o.</t>
  </si>
  <si>
    <t>27.03.2019.</t>
  </si>
  <si>
    <t>Bjanko zadužnica MRRFEU izgradnja igrališta u Topuskom</t>
  </si>
  <si>
    <t>03.07.2020.</t>
  </si>
  <si>
    <t>30.07.2020.</t>
  </si>
  <si>
    <t>POSTOLAR MIRKO</t>
  </si>
  <si>
    <t>26.06.2020.</t>
  </si>
  <si>
    <t>THESA TISAK&amp;DESIGN GRAPHIC</t>
  </si>
  <si>
    <t>Primljene bjanko zadužnice "Unapređenje turističke ponude 2020"</t>
  </si>
  <si>
    <t>20*50.000,00 bjanko zadužnice</t>
  </si>
  <si>
    <t>Primljena bjanko zadužnice po Projektu "Subvencija kamata temeljem odobrenih zajmova HAMAG BICRO-a za 2020"</t>
  </si>
  <si>
    <t>Poljoprivredna zadruga Glinska Banovina</t>
  </si>
  <si>
    <t>Tremex</t>
  </si>
  <si>
    <t>Dumbović Usluge</t>
  </si>
  <si>
    <t>DMP prijevoz</t>
  </si>
  <si>
    <t>11.08.2020.</t>
  </si>
  <si>
    <t>19.08.2020.</t>
  </si>
  <si>
    <t>04.08.2020.</t>
  </si>
  <si>
    <t>27.08.2020.</t>
  </si>
  <si>
    <t>Primljene bjanko zadužnice "Ugovor o nabavi energetske obnove VI odjela NPB"</t>
  </si>
  <si>
    <t>28.08.2020.</t>
  </si>
  <si>
    <t>Primljene bjanko zadužnice "Ugovor o nabavi energetske obnove VII odjela NPB"</t>
  </si>
  <si>
    <t>Ekološki centar Vukovar</t>
  </si>
  <si>
    <t>30.05.2019.</t>
  </si>
  <si>
    <t>Primljena garancija banke jamstvo za otklanjanje nedostataka u jamstvenom roku Ugovor o nabavi građevinsko obrtničkih radova na Dom zdravlja Sisak</t>
  </si>
  <si>
    <t>MHM-ING</t>
  </si>
  <si>
    <t>01.09.2020.</t>
  </si>
  <si>
    <t>08.09.2020.</t>
  </si>
  <si>
    <r>
      <t>Garancija banke-jamstvo za uredno ispunjenje Ugovora Energetska obnova OŠ Gornja 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</si>
  <si>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Garancija banke-jamstvo za uredno ispunjenje Ugovora Energetska obnova OŠ Voloder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</si>
  <si>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Garancija banke-jamstvo za uredno ispunjenje Ugovora Energetska obnova OŠ DonjaGraćenica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</si>
  <si>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Garancija banke-jamstvo za uredno ispunjenje Ugovora Energetska obnova OŠ Novska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</si>
  <si>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zadužnica-jamstvo za uredno izvršenej ugovora eneretske obnove OŠ Donja 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</si>
  <si>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zadužnica-jamstvo za uredno izvršenje ugovora eneretske obnove OŠ Donja 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</si>
  <si>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zadužnica-jamstvo za uredno izvršenej ugovora eneretske obnove OŠ Gornja 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</si>
  <si>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zadužnica-jamstvo za uredno izvršenje ugovora eneretske obnove OŠ Gornja Graćenica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</si>
  <si>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zadužnica-jamstvo za uredno izvršenje OŠ Popovača-područna Voloder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</si>
  <si>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r>
      <t>Bjanko zadužnica-Ugovor o nabavi energetske obnove zgrade SMŽ, Rimska 28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</si>
  <si>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t>Primljena garancija banke "Jamstvo za otklanjanje nedostataka u jamstvenom roku" Ugovor o nabavi građevinsko-obrtničkih radova na zgradi Domu zdravlja Kutina</t>
  </si>
  <si>
    <t>11.09.2020.</t>
  </si>
  <si>
    <t>15.09.2020.</t>
  </si>
  <si>
    <t>Primljena bjanko zadužnica jamstvo za otklanjanje nedostataka u jamstvenom roku Energetska obnova zgrade kuhinje NPB</t>
  </si>
  <si>
    <t>30.09.2020.</t>
  </si>
  <si>
    <t>Primljena bjanko zadužnica "Subvencija kamata temeljem odobrenih zajmova HAMAG za 2020"</t>
  </si>
  <si>
    <t>SHM</t>
  </si>
  <si>
    <t>02.10.2020.</t>
  </si>
  <si>
    <t>13.05.2015.</t>
  </si>
  <si>
    <t>12.10.2020.</t>
  </si>
  <si>
    <t>Primljene bjanko zadužnice za otklanjanje nedostataka u jamstvenom roku OŠ Novska-Stari Grabovac</t>
  </si>
  <si>
    <t>Primljene bjanko zadužnice za otklanjanje nedostataka u jamstvenom roku OŠ Novska-Brestača</t>
  </si>
  <si>
    <t>Primljena bjanko zadužnica Ugovor o pružanju usluge stručnog nadzora i koordinatora zaštite na radu nad radovima energetske obnove OŠ Ivo Kozarčanin Hrvatska Dubica</t>
  </si>
  <si>
    <t>Primljena bjanko zadužnica Ugovor o pružanju usluge stručnog nadzora i koordinatora zaštite na radu nad radovima energetske obnove OŠ Mate Lovraka</t>
  </si>
  <si>
    <t>Primljena bjanko zadužnica Ugovor o pružanju usluge stručnog nadzora i koordinatora zaštite na radu nad radovima energetske obnove SŠ Glina</t>
  </si>
  <si>
    <t>06.10.2020.</t>
  </si>
  <si>
    <t>19.10.2020.</t>
  </si>
  <si>
    <t>Primljena bjanko zadužnica za jamstvo za otklanjanje nedostataka u jamstvenom roku OŠ SUNJA</t>
  </si>
  <si>
    <t>Aventurin green</t>
  </si>
  <si>
    <t>02.04.2019.</t>
  </si>
  <si>
    <t>20.10.2020.</t>
  </si>
  <si>
    <t>Odluka Županijske skupštine Sisačko-moslavačke županije o davanju suglasnosti Lječilištu Topusko (Investicije javnog sektora)</t>
  </si>
  <si>
    <t>16.10.2020.</t>
  </si>
  <si>
    <t>Odluka Županijske skupštine Sisačko-moslavačke županije o davanju suglasnosti Lječilištu Topusko (ESIF krediti za energetsku učinkovitost)</t>
  </si>
  <si>
    <t>16.07.2020.</t>
  </si>
  <si>
    <t>14.10.2020.</t>
  </si>
  <si>
    <t>Primljena bjanko zadužnica jamstvo za uredno ispunjenje ugovora za obnovu igrališta Tehničke škole Kutina</t>
  </si>
  <si>
    <t>Petrol prom</t>
  </si>
  <si>
    <t>30.10.2020.</t>
  </si>
  <si>
    <t>09.11.2020.</t>
  </si>
  <si>
    <t>07.09.2020.</t>
  </si>
  <si>
    <t>10.11.2020.</t>
  </si>
  <si>
    <t>01.10.2020.</t>
  </si>
  <si>
    <t>23.10.2020.</t>
  </si>
  <si>
    <t>Primljena bjanko zadužnica energetska obnova OŠ Popovača-područna škola Osekovo</t>
  </si>
  <si>
    <t>20.12.2019.</t>
  </si>
  <si>
    <t>13.11.2020.</t>
  </si>
  <si>
    <t>Primljena bjanko zadužnica projekt "Subvencija kamata temeljem zajma HAMAG za 2020."</t>
  </si>
  <si>
    <t>Pan OIL</t>
  </si>
  <si>
    <t>12.11.2020.</t>
  </si>
  <si>
    <t>17.11.2020.</t>
  </si>
  <si>
    <t>Primljene bjanko zadužnice za uredno izvršenje ugovora stručnog nadzora i koordinatora zaštite na radu energetska obnova OŠ Jasenovac</t>
  </si>
  <si>
    <t>CAPITAL ING</t>
  </si>
  <si>
    <t>Primljene bjanko zadužnice za uredno izvršenje ugovora energetske obnove SŠ Glina</t>
  </si>
  <si>
    <t>Jukić DAM</t>
  </si>
  <si>
    <t>20.11.2020.</t>
  </si>
  <si>
    <t>18.06.2018./18.05.2018.</t>
  </si>
  <si>
    <t>ZONA GREEN</t>
  </si>
  <si>
    <t>Primljena bjanko zadužnica za energetsku obnovu OŠ Ivo Kozarčanin Hrvatska Dubica</t>
  </si>
  <si>
    <t>Eplastrum</t>
  </si>
  <si>
    <t>15.04.2020.</t>
  </si>
  <si>
    <t>25.11.2020.</t>
  </si>
  <si>
    <t>Primljena bjankko zadužnica jamstvo za uredno izvršenje ugovora energetska obnova  OŠ Ivo Kozarčanin Hrvatska Dubica</t>
  </si>
  <si>
    <t>Emplastrum d.o.o.</t>
  </si>
  <si>
    <t>27.11.2020.</t>
  </si>
  <si>
    <t>Primljena bjanko zadužnica jamstvo za uredno ispunjenje ugovora obnova sportske dvorane Brezovica Sisak</t>
  </si>
  <si>
    <t>30.11.2020.</t>
  </si>
  <si>
    <t>Bjanko zadužnica Ugovor o kratkoročnom kredittu</t>
  </si>
  <si>
    <t>1.12.2020.</t>
  </si>
  <si>
    <t>Primljena bjanko zadužnica jamstvo za uredno ispunjenje ugovora za energetsku obnovu zgrada</t>
  </si>
  <si>
    <t>JUKIĆ-DAM</t>
  </si>
  <si>
    <t>18.06.2018.</t>
  </si>
  <si>
    <t>01.12.2020.</t>
  </si>
  <si>
    <t>Primljena bjanko zadužnica jamstvo za otklanjenje nedostataka u jamstvenom roku</t>
  </si>
  <si>
    <t>18.02.2021.</t>
  </si>
  <si>
    <t>Primljena bjanko zadužnica jamstvo za uredno ispunjenje ugovora</t>
  </si>
  <si>
    <t>HP-Hrvatska pošta</t>
  </si>
  <si>
    <t>08.02.2021.</t>
  </si>
  <si>
    <t>23.02.2021.</t>
  </si>
  <si>
    <t>Primljena bjanko zadužnica jamstvo za uredno ispunjenje ugovora Natura SMŽ</t>
  </si>
  <si>
    <t>03.03.2021.</t>
  </si>
  <si>
    <t>05.03.2021.</t>
  </si>
  <si>
    <t>Primljene bjanko zadužnice jamstvo za otklanjanje nedostataka u jamstvenom roku</t>
  </si>
  <si>
    <t>26.09.2019.</t>
  </si>
  <si>
    <t>10.03.2021.</t>
  </si>
  <si>
    <t>Primljena bjanko zadužnica</t>
  </si>
  <si>
    <t>Mundus Viridis</t>
  </si>
  <si>
    <t>08.03.2021.</t>
  </si>
  <si>
    <t>15.03.2021.</t>
  </si>
  <si>
    <t>Primljena bjanko zadužnica jamstvo za uredno ispunjenje ugovora o pružanju usluge izrade glavnog projekta Vinski art vidikovac</t>
  </si>
  <si>
    <t>Kreativne kontrukcije</t>
  </si>
  <si>
    <t>Primljena bjanko zadužnica jamstvo za uredno ispunjenje ugovora o pružanju usluge izrade glavnog projekta Hrvatska kuća vina</t>
  </si>
  <si>
    <t>12.03.2021.</t>
  </si>
  <si>
    <t>17.03.2021.</t>
  </si>
  <si>
    <t>Izdana bjanko zadužnica za dugoročno zaduženje za kapitalne projekte SMŽ PBZ</t>
  </si>
  <si>
    <t>Izdana bjanko zadužnica za dugoročno zaduženje za kapitalne projekte SMŽ HBOR</t>
  </si>
  <si>
    <t>23.03.2021.</t>
  </si>
  <si>
    <t>Odluka Županijske skupštine Sisačko-moslavačke županije o davanju suglasnosti za kreditno zaduženje za kapitalne projekte SMŽ</t>
  </si>
  <si>
    <t>Primljena bjanko zadužnica jamstvo za uredno ispunjenje ugovora za ugradnju dizala za bazene za osobe s invaliditetom</t>
  </si>
  <si>
    <t>MK-servis dizala</t>
  </si>
  <si>
    <t>08.04.2021.</t>
  </si>
  <si>
    <t>12.04.2021.</t>
  </si>
  <si>
    <t>Odluka Županijske skupštine Sisačko-moslavačke županije o davanju suglasnosti za kreditno zaduženje Općoj bolnici dr Ivo Pedišić za dovršetak Rekonstrukcije bolničkog kompleksa dnevne bolnice</t>
  </si>
  <si>
    <t>8.04.2021.</t>
  </si>
  <si>
    <t>EU PROJEKT</t>
  </si>
  <si>
    <t>Odluka Županijske skupštine Sisačko-moslavačke županije o davanju suglasnostiDomu zdravlja Sisak za dugoročno zaduživanje</t>
  </si>
  <si>
    <t>20.12.2018.</t>
  </si>
  <si>
    <t>Odluka Županijske skupštine Sisačko-moslavačke županije o davanju suglasnosti Domu zdravlja Petrinja za dugoročno zaduživanje</t>
  </si>
  <si>
    <t>Odluka Županijske skupštine Sisačko-moslavačke županije o davanju suglasnosti Opća bolnica Sisak za rekontrukciju zgrade Ginekologije</t>
  </si>
  <si>
    <t>Izdane bjanko zadužnice zakup poslovnog prostora INA</t>
  </si>
  <si>
    <t>15.04.2021.</t>
  </si>
  <si>
    <t xml:space="preserve">Izdane bjanko zadužnice projekt „Sanacija sanitarnih čvorova u Srednjoj školi Glina“ </t>
  </si>
  <si>
    <t>26.04.2021.</t>
  </si>
  <si>
    <t>Primljena bjanko zadužnica Ugovor o nabavi zgrade IX. Odjela energetske obnove zgrade IX.odjela NPB</t>
  </si>
  <si>
    <t>SI-ING Split</t>
  </si>
  <si>
    <t>22.04.2021.</t>
  </si>
  <si>
    <t>27.04.2021.</t>
  </si>
  <si>
    <t>Izdana bjanko zadužnica „Razvoj cikloturizma na području Moslavine i Lonjskog polja u Sisačko – moslavačkoj županiji“</t>
  </si>
  <si>
    <t>04.05.2021.</t>
  </si>
  <si>
    <t>Primljena bjanko zadužnica za izradu elaborata ocjene postojećeg stanja građevinske kontrukcije Doma zdravlja</t>
  </si>
  <si>
    <t>Primljena bjanko zadužnica Ugovor o pružanju usluge izrade projektne dokumentacije za izgradnju mreže poduzetničkih inkubatora SMŽ</t>
  </si>
  <si>
    <t>Ured ovlaštennog arhitekta Jurica Hajdarović</t>
  </si>
  <si>
    <t>29.04.2021.</t>
  </si>
  <si>
    <t>Primljena bjanko zadužnica-jamstvo za uredno ispunjenje ugovora za otklanjanje nedostataka u jamstvenom roku Radovi na zgradi unutarnjeg uređenja prostorija na adresi Zagrebačka ulica 44 INA</t>
  </si>
  <si>
    <t>Primljena bjanko zadužnica-jamstvo za uredno ispunjenje ugovora za otklanjanje nedostataka u jamstvenom roku Radovi na eletroinstalacijama i telekomunikacijskoj mreži zgrade na adresi Zagrebačka ulica 44 INA</t>
  </si>
  <si>
    <t>H.E.L.P. GRADITELJSTVO</t>
  </si>
  <si>
    <t>E.M.G.</t>
  </si>
  <si>
    <t>12.05.2021.</t>
  </si>
  <si>
    <t>STANJE NA DAN 20.05.2021.</t>
  </si>
  <si>
    <t>Primljena bjanko zadužnica jamstvo za uredno ispunjenje ugovora za Nabavu lož</t>
  </si>
  <si>
    <t>INA</t>
  </si>
  <si>
    <t>11.05.2021.</t>
  </si>
  <si>
    <t>24.05.2021.</t>
  </si>
  <si>
    <t>Primljeni instrumenti osiguranja (29 obrtnika) "Tradicijski i umjetnički obrti" u 2021.</t>
  </si>
  <si>
    <t>29 obrtnika</t>
  </si>
  <si>
    <t>Primljeni instrumenti osiguranja (47 poduzetnika) "Kapitalne pomoći za nove investicije u proizvodnju" za 2021.</t>
  </si>
  <si>
    <t>47 poduzetnika</t>
  </si>
  <si>
    <t>Primljeni instrumenti osiguranja (29 poduzetnika) Projekt "Unapređenje turističke pobude na području SMŽ" za 2021.</t>
  </si>
  <si>
    <t>29 poduzetnika</t>
  </si>
  <si>
    <t>07.06.2021.</t>
  </si>
  <si>
    <t>Primljeni instrumenti osiguranja energetska obnova OŠ Jabukovac</t>
  </si>
  <si>
    <t>12.04.2018.</t>
  </si>
  <si>
    <t>14.06.2021.</t>
  </si>
  <si>
    <t>17.06.2021.</t>
  </si>
  <si>
    <t xml:space="preserve">Izdana bjanko zadužnica  Ugovor o sufinanciranju izgradnje, građevinskog zahvata i opremanja sportskih građevina u 2021. godini za projekt „Sanacija sportske dvorane OŠ Dragutina Tadijanovića Petrinja za potrebe učenika i sportaša“ </t>
  </si>
  <si>
    <t>Primljena bjanko zadužnica jamstvo za izradu tehničke dokumentacije za ishođenje izmjene građevinske dozvole za rekonstrukciju Prezentacijskog centra Natura</t>
  </si>
  <si>
    <t>ArhitekteD 411</t>
  </si>
  <si>
    <t>29.06.2021.</t>
  </si>
  <si>
    <t>Primljena bjanko zadužnica "Kapitalne pomoći za nove investicije u proizvodnji" u 2021.</t>
  </si>
  <si>
    <t>31.05.2021.</t>
  </si>
  <si>
    <t>01.07.2021.</t>
  </si>
  <si>
    <t>Primljena bjanko zadužnica po Projektu "Subvencije kamata temeljem odobrenih zajmova HAMAG" za 2020.</t>
  </si>
  <si>
    <t>HIDRAULIKA KUTINA</t>
  </si>
  <si>
    <t>07.07.2021.</t>
  </si>
  <si>
    <t>Primljena bjanko zadužnica po Projektu "Tradicijski i umjetnički obrti za 2021."</t>
  </si>
  <si>
    <t>Pečarsko keramičarski obrt</t>
  </si>
  <si>
    <t>08.07.2021.</t>
  </si>
  <si>
    <t>Obrt "Nensi"</t>
  </si>
  <si>
    <t>"Tiskara Roka"</t>
  </si>
  <si>
    <t>13.05.2021.</t>
  </si>
  <si>
    <t>28.05.2021.</t>
  </si>
  <si>
    <t>02.06.2021.</t>
  </si>
  <si>
    <t>Primljena bjanko zadužnica za Ugovor o pružanju usluge projektanskog nadzora rekonstrukcije zgrade Prezentacijskog centra Natura SMŽ</t>
  </si>
  <si>
    <t>13.07.2021.</t>
  </si>
  <si>
    <t>15.07.2021.</t>
  </si>
  <si>
    <t xml:space="preserve">Izdana bjanko zadužnica OB Sisak "Dr.Ivo Pedišić" za Zavod za vještačenje za projekt </t>
  </si>
  <si>
    <t>21.07.2021.</t>
  </si>
  <si>
    <t>22.07.2021.</t>
  </si>
  <si>
    <t>Primljena bjanko zadužnica za ispunjenje ugovora o najmu privremenog montažnog objekta za Srednju školu Glina</t>
  </si>
  <si>
    <t>FEST d.o.o.</t>
  </si>
  <si>
    <t>28.07.2021.</t>
  </si>
  <si>
    <t>Primljena bjanko zadužnica jamstvo energetska obnova OŠ Jasenovac</t>
  </si>
  <si>
    <t>Gradnja ALaber</t>
  </si>
  <si>
    <t>29.07.2020.</t>
  </si>
  <si>
    <t>Primljena bjanko zadužnica za uredno ispunjenje ugovora za radove privremene prenamjene zgrade Javne uprave na adresi Rimska 28-I.faza</t>
  </si>
  <si>
    <t>Primljena bjanko zadužnica jamstvo za otklanjanje nedostataka u jamstvenom roku</t>
  </si>
  <si>
    <t>Pismorad</t>
  </si>
  <si>
    <t>19.08.2021.</t>
  </si>
  <si>
    <t>11.08.2021.</t>
  </si>
  <si>
    <t>Primljena bjanko zadužnica jamstvo za uredno ispunjenej ugovora o pružanju usluge postavljanja vidikovca na cikloturističkoj ruti</t>
  </si>
  <si>
    <t>Aurea grupa j.d.o.o.</t>
  </si>
  <si>
    <t>06.09.2021.</t>
  </si>
  <si>
    <t>08.09.2021.</t>
  </si>
  <si>
    <t>Trasa Adria</t>
  </si>
  <si>
    <t>13.09.2021.</t>
  </si>
  <si>
    <t>Primljena bjanko zadužnica jamstvo za uredno ispunjenje ugovora o pružanju usluge izrade prometnog elaborata CIKLO PC Osekovo-PC Repušnica</t>
  </si>
  <si>
    <t>Primljena bjanko zadužnica za uredno izvršenje Ugovora o pružanju usluge postavljanja servisnih stanica za popravak bicikala na CIKLO</t>
  </si>
  <si>
    <t>Recro Topusko j.d.o.o.</t>
  </si>
  <si>
    <t>09.09.2021.</t>
  </si>
  <si>
    <t>22.09.2021.</t>
  </si>
  <si>
    <t>Primljena bjanko zadužnica jamstvo za uredno ispunjenje Ugovora o nabavi istražnih radova i ispitivanje kontrukcije zgrade Doma zdravlja Sisak</t>
  </si>
  <si>
    <t>Sveučilište u Zagrebu građevinski fakultet</t>
  </si>
  <si>
    <t>15.09.2021.</t>
  </si>
  <si>
    <t>05.10.2021.</t>
  </si>
  <si>
    <t>Primljena bjanko zadužnica jamstvo za energetsku obnovu OŠ ivo Kozarčanin Hrvatska Dubica</t>
  </si>
  <si>
    <t>09.03.2018.</t>
  </si>
  <si>
    <t>19.10.2021.</t>
  </si>
  <si>
    <t>Primljene bjanko zadužnice za uredno ispunjenje Ugovora o nabavi uređenja adaptacije vanjskih stepenica zgrade I.K.Sakcinskog 26</t>
  </si>
  <si>
    <t>Šarec građevinski obrt</t>
  </si>
  <si>
    <t>Primljene bjanko zadužnice za uredno ispunjenje Ugovora o nabavi radova uređenja sanitarnog čvora u zgradi I.K.Sakcinskog 26</t>
  </si>
  <si>
    <t>IKS obrt</t>
  </si>
  <si>
    <t>06.04.2021.</t>
  </si>
  <si>
    <t>25.10.2021.</t>
  </si>
  <si>
    <t>20.10.2021.</t>
  </si>
  <si>
    <t>Primljena bjanko zadužnica jamstvo za uredno ispunjenje ugovora za nabavu radova uređenje 6 stanova za potrebe potresom pogođenih potresom</t>
  </si>
  <si>
    <t>ATC građevinski obrt</t>
  </si>
  <si>
    <t>QBEN</t>
  </si>
  <si>
    <t>26.10.2021.</t>
  </si>
  <si>
    <t>18.10.2021.</t>
  </si>
  <si>
    <t>Primljena bjanko zadužnica jamstvo za otklanjanje nedostataka u jamstvenom roku smart odmorišta za cikloturizam</t>
  </si>
  <si>
    <t>Odluka Županijske skupštine Sisačko-moslavačke županije o davanju suglasnosti Lječilištu Topusko za sklapanje dodatka Ugovora o kreditu za dugoročno zaduživanje</t>
  </si>
  <si>
    <t>21.10.2021.</t>
  </si>
  <si>
    <t>EU PROJEKT-energetska</t>
  </si>
  <si>
    <t>Primljena bjanko zaudžnica jamstvo za uredno ispunjenje ugovora za Nabavu usluge najma fotokopornih uređaja</t>
  </si>
  <si>
    <t>PROPRINT</t>
  </si>
  <si>
    <t>02.11.2021.</t>
  </si>
  <si>
    <t>09.11.2021.</t>
  </si>
  <si>
    <t>Primljena bjanko zadužnica jamstvo za uredno ispunjenje Okvirnog sporazuma za nabavu usluge mobilne telefonije</t>
  </si>
  <si>
    <t>PISMORAD d.o.o.</t>
  </si>
  <si>
    <t>05.11.2021.</t>
  </si>
  <si>
    <t>10.11.2021.</t>
  </si>
  <si>
    <t>Izdana bjanko zadužnica za leasing (Porsche leasing)</t>
  </si>
  <si>
    <t>17.11.2021.</t>
  </si>
  <si>
    <t>Primljena bjanko zadužnica jamstvo za uredno izvršenje ugovora o nabavi radova energetske obnove OŠ Mate Lovraka Petrinja</t>
  </si>
  <si>
    <t>Crivac d.o.o.</t>
  </si>
  <si>
    <t>Primljena bjanko zadužnica jamstvo za otklanjanje nedostataka u jamstvenom roku ciklo Osekovo-Repušnica</t>
  </si>
  <si>
    <t>Fučkan d.o.o.</t>
  </si>
  <si>
    <t>Primljene bjanko zadužnice jamstvo za uredno ispunjenje Ugovora o pružanju usluge  pripreme i dostave obroka  (Petrinja)</t>
  </si>
  <si>
    <t>Pleter-usluge</t>
  </si>
  <si>
    <t>21.12.2020.</t>
  </si>
  <si>
    <t>26.11.2021.</t>
  </si>
  <si>
    <t>16.11.2021.</t>
  </si>
  <si>
    <t>12.11.2021.</t>
  </si>
  <si>
    <t>Primljene bjanko zadužnice jamstvo za uredno ispunjenje Ugovora o pružanju usluge  pripreme i dostave obroka  (Glina)</t>
  </si>
  <si>
    <t>Primljena bjanko zadužnic Ugovor o pružanju usluge pripreme i dostave obroka za potrebe stanovništva (Grad Sisak)</t>
  </si>
  <si>
    <t>Gastro akademija d.o.o.</t>
  </si>
  <si>
    <t>22.11.2021.</t>
  </si>
  <si>
    <t>Primljena bjanko zadužnica jamstvo za uredno izvršenje ugovora</t>
  </si>
  <si>
    <t>Primljena bjanko zadužnica jamstvo za uredno izvršenje ugovora o nabavi radova za prilagodbu prostora Šaš</t>
  </si>
  <si>
    <t>Primljena bjanko zadužnica jamstvo za ispunjenje Okvirnog sporazuma o nabavi uredskih potrepština</t>
  </si>
  <si>
    <t>Primljena bjanko zadužnica jamstvo za ispunjenje Okvirnog sporazuma o nabavi zaštićenih obrazaca</t>
  </si>
  <si>
    <t>Primljena bjanko zadužnica jamstvo za ispunjenje Okvirnog sporazuma o nabavi fotokopirnog papira</t>
  </si>
  <si>
    <t>Primljena bjanko zadužnica jamstvo za uredno ispunjenje ugovora o nabavi nekontrukcijskih elemenata zgrade Doma zdravlja u Glini</t>
  </si>
  <si>
    <t>Bilić-Erić</t>
  </si>
  <si>
    <t>Građevinski obrt Šarec</t>
  </si>
  <si>
    <t>Narodne novine</t>
  </si>
  <si>
    <t>Stanić graditeljstvo d.o.o.</t>
  </si>
  <si>
    <t>19.04.2017.</t>
  </si>
  <si>
    <t>01.02.2022.</t>
  </si>
  <si>
    <t>03.02.2022.</t>
  </si>
  <si>
    <t>07.02.2022.</t>
  </si>
  <si>
    <t>01.02.2022. 20.12.2021.</t>
  </si>
  <si>
    <t>11.02.2022.</t>
  </si>
  <si>
    <t xml:space="preserve">Primljene bjanko zadužnica po projektu "Poticanje startupova u gaming industriji u 2021."
(5*50.000=250.000,00)-05.01.2022. UO za gospodarstvo,investicije,razvojne projekte i fondove EU
</t>
  </si>
  <si>
    <t>Gameri</t>
  </si>
  <si>
    <t>05.01.2022.</t>
  </si>
  <si>
    <t>04.02.2022.</t>
  </si>
  <si>
    <t>15.01.2018.</t>
  </si>
  <si>
    <t>Primljena bjanko azdužnica nadzor obnova I.K.Sakcinskog 26,Lađarska ulica i Lađarska ulica 1</t>
  </si>
  <si>
    <t>BILOTA INŽENJERING</t>
  </si>
  <si>
    <t>Primljena bjanko zaudžnica Radovi an uređenju tri stana i kuće za potrebe potresom pogođenih obitelji</t>
  </si>
  <si>
    <t>BLAKOM</t>
  </si>
  <si>
    <t>Primljena bjanko zadužnica Okvirni sporazum pružanja pripreme i dostave obroka za potrebe stanovništva na potresom pogođenom području Grada Gline</t>
  </si>
  <si>
    <t>TOP TERME d.o.o.</t>
  </si>
  <si>
    <t>14.10.2021.</t>
  </si>
  <si>
    <t>24.02.2022.</t>
  </si>
  <si>
    <t>28.02.2022.</t>
  </si>
  <si>
    <t>25.02.2022.</t>
  </si>
  <si>
    <t>02.03.2022.</t>
  </si>
  <si>
    <t>Primljena bjanko zadužnica za Ugovor o postavljanju stalaka za bicikle u okviru Centra Natura SMŽ</t>
  </si>
  <si>
    <t>SNAGA SUNCA</t>
  </si>
  <si>
    <t>21.02.2022.</t>
  </si>
  <si>
    <t>Aventurin Green</t>
  </si>
  <si>
    <t>24.02.2020.</t>
  </si>
  <si>
    <t>07.03.2022.</t>
  </si>
  <si>
    <t>Primljena bankarska garancija za projekt opremanje ordinacija</t>
  </si>
  <si>
    <t>Primljena bjanko zadužnica jamstvo za uredno ispunjenje Ugovora o nabavi usluge projektiranja cjelovite obnove Doma zdravlja Sisak</t>
  </si>
  <si>
    <t>06.07.2020.</t>
  </si>
  <si>
    <t>22.03.2022.</t>
  </si>
  <si>
    <t>Primljena bjanko zadužnica za uredno ispunjenje okvirnog sporazuma za nabavu usluge pripreme i dostave obroka za potrebe stanovništva na potresom pogođenom području</t>
  </si>
  <si>
    <t>Adria grupa</t>
  </si>
  <si>
    <t>25.01.2022.</t>
  </si>
  <si>
    <t>08.03.2022.</t>
  </si>
  <si>
    <t>Primljena bjanko zadužnica jamstvo za uredno ispunjenje ugovora o nabavi usluge izrade projektno-tehničke dokumentacije za cjelovitu obnovu zgrade Ulica kralja Tomislava 5</t>
  </si>
  <si>
    <t>11.03.2022.</t>
  </si>
  <si>
    <t>Primljena bjanko zadužnica za izvršenje Okvirnog sporazuma za nabavu električne energije</t>
  </si>
  <si>
    <t>HEP-opskrba</t>
  </si>
  <si>
    <t>24.03.2022.</t>
  </si>
  <si>
    <t>LU HVIDRA 91-95</t>
  </si>
  <si>
    <t>01.04.2022.</t>
  </si>
  <si>
    <t>Primljena mjenica za produljenje zakupa prava lova u zajedničkom otvorenom lovištu</t>
  </si>
  <si>
    <t>Pase Zagreb</t>
  </si>
  <si>
    <t>30.03.2022.</t>
  </si>
  <si>
    <t>05.04.2022.</t>
  </si>
  <si>
    <t>Primljena bjanko zadužnica za izradu elaborata ocjene postojećeg stanja I.OŠ Petrinja</t>
  </si>
  <si>
    <t>Primljena bjanko zadužnica za izradu elaborata ocjene postojećeg stanja SŠ Petrinja</t>
  </si>
  <si>
    <t>29.03.2022.</t>
  </si>
  <si>
    <t>Primljena garancija banke za izadu projekta i troškovnika obnova konstrukcije za kompleks Domobranske vojarne u Lađarskoj ulici</t>
  </si>
  <si>
    <t>11.01.2022.</t>
  </si>
  <si>
    <t>22.04.2022.</t>
  </si>
  <si>
    <t>Primljena garancija banke zaizmjenu i dopunu glavnog projekta za kompleks Domobranske vojarne u Lađarskoj ulici</t>
  </si>
  <si>
    <t>Primljena bjanko zadužnica jamstvo za uredno ispunjenje ugovora o izvođenju radova popravka nekonstrukcijskih elemenata II.a odjel NPB</t>
  </si>
  <si>
    <t>IP Engineering</t>
  </si>
  <si>
    <t>Primljena bjanko zadužnica jamstvo za uredno ispunjenje ugovora o izvođenju radova popravka nekonstrukcijskih elemenata II.b odjel NPB</t>
  </si>
  <si>
    <t>G.O. Šarec</t>
  </si>
  <si>
    <t>Primljena bjanko zadužnica jamstvo za uredno ispunjenje ugovora o izvođenju radova popravka nekonstrukcijskih elemenata zgrade u Ravniku X.b NPB</t>
  </si>
  <si>
    <t>Primljena bjanko zadužnica jamstvo za uredno ispunjenje ugovora o izvođenju radova popravka nekonstrukcijskih elemenata upravne zgrade NPB</t>
  </si>
  <si>
    <t>Primljena bjanko zadužnica jamstvo za uredno ispunjenje ugovora o izvođenju radova popravka nekonstrukcijskih elemenata V.odjela i dojela za psihoterapiju s dnevnom bolnicom NPB</t>
  </si>
  <si>
    <t>25.04.2022.</t>
  </si>
  <si>
    <t>06.04.2022.</t>
  </si>
  <si>
    <t>Primljena bjanko zadužnica Ugovor o usluzi revizije projekta Natura</t>
  </si>
  <si>
    <t>Alpha Audit</t>
  </si>
  <si>
    <t>14.04.2022.</t>
  </si>
  <si>
    <t>28.04.2022.</t>
  </si>
  <si>
    <t>Primljena bjanko azdužnica dopuna jamstva za otklanjanje nedostaka u jamstvenom roku NPB Popovača</t>
  </si>
  <si>
    <t>10.04.2020.</t>
  </si>
  <si>
    <t>23.12.2020.</t>
  </si>
  <si>
    <t>Primljena bjanko zadužnica jamstvo za uredno izvršenje Ugovora o izvođenju radova popravka nekonstrukcijskih elemenata zgrade tehničke službe NPB</t>
  </si>
  <si>
    <t>Promet građenje d.o.o.</t>
  </si>
  <si>
    <t>02.05.2022.</t>
  </si>
  <si>
    <t>poljoprivreda</t>
  </si>
  <si>
    <t>12.04.2022.</t>
  </si>
  <si>
    <t>12.05.2022.</t>
  </si>
  <si>
    <t>UPI-2M</t>
  </si>
  <si>
    <t>Primljena bjanko zadužnica jamstvo za uredno ispunjenje Ugovora o izradi glavnog projekta cjelovite obnove zgrade Doma zdravlja Petrinja-ambulanta Jabukovac</t>
  </si>
  <si>
    <t>Rolich-Rolich</t>
  </si>
  <si>
    <t>10.05.2022.</t>
  </si>
  <si>
    <t>13.05.2022.</t>
  </si>
  <si>
    <t>Primljena bjanko azdužnica jamstvo za uredno ispunjenje Ugovora o izvršenju usluge provedbe istraživanja i izrade elaborata nužnih za obnovu zgrade na adresi Stjepana i Antuna Radića 36</t>
  </si>
  <si>
    <t>Primljena bjanko zadužnica jamstvo za uredno ispunjenje Ugovora o izvođenju radova sanacije pokrova športske dvorane OŠ Glina</t>
  </si>
  <si>
    <t>Primljena bjanko zadužnica jamstvo za uredno ispunjenje Ugovora o izvođenju radova Natura</t>
  </si>
  <si>
    <t>Venka gradnja</t>
  </si>
  <si>
    <t>OKI MONT</t>
  </si>
  <si>
    <t>17.05.2022.</t>
  </si>
  <si>
    <t>Primljena bjanko zadužnica jamstvo za uredno ispunjenje Ugovora o nabavi radova konstruktivne obnove zgrade Učeničkog doma u Sisku</t>
  </si>
  <si>
    <t>Građevinski obrt Marčinković</t>
  </si>
  <si>
    <t>18.05.2022.</t>
  </si>
  <si>
    <t>23.05.2022.</t>
  </si>
  <si>
    <t>Primljena bjanko zadužnica jamstvo za uredno ispunjenje Ugovora o nabavi usluge stručnog nadzora konstruktivne obnove zgrade Učeničkog doma u Sisku</t>
  </si>
  <si>
    <t>Arhingtrade</t>
  </si>
  <si>
    <t>19.05.2022.</t>
  </si>
  <si>
    <t>26.05.2022.</t>
  </si>
  <si>
    <t>Primljena bjanko zadužnica jamstvo za uredno ispunjenje Ugovora o izvršenju usluge provedbe istraživanja i izrada elaborata nužnih za obnovu zgrade na adresi Rimska 19</t>
  </si>
  <si>
    <t>M Plan</t>
  </si>
  <si>
    <t>20.05.2022.</t>
  </si>
  <si>
    <t>25.05.2022.</t>
  </si>
  <si>
    <t>Izdana bjanko zadužnica za sanaciju krova SŠ Novska MRRFEU</t>
  </si>
  <si>
    <t>27.05.2022.</t>
  </si>
  <si>
    <t>UKUPNO IZDANI INTRUMENTI 2022.</t>
  </si>
  <si>
    <t>Primljeno jamstvo za uredno izvršenje ugovora o nabavi peleta za potrebe Sisačko-moslavačke županije (novčani polog)</t>
  </si>
  <si>
    <t>31.05.2022.</t>
  </si>
  <si>
    <t>01.06.2022.</t>
  </si>
  <si>
    <t>novčani polozi iz 2022</t>
  </si>
  <si>
    <t>Primljena bjanko zadužnica za uredno izvršenje ugovora o nabavi radova energetske obnove zgrade OŠ Jasenovac</t>
  </si>
  <si>
    <t>02.03.2021.</t>
  </si>
  <si>
    <t>07.05.2022.</t>
  </si>
  <si>
    <t>Primljena bjanko zadužnica jamstvo za uredno ispunjenje ugovora o nabavi usluga projektiranja s projektantskim nadzorom zgrade Doma zdravlja Petrinja</t>
  </si>
  <si>
    <t>03.06.2022.</t>
  </si>
  <si>
    <t>08.06.2022.</t>
  </si>
  <si>
    <t>Primljena bjanko zadužnica Ugovor o pružanju stručnog nadzora Doma zdravlja Petrinja ispostava Glina</t>
  </si>
  <si>
    <t>Piškur projekti</t>
  </si>
  <si>
    <t>02.06.2022.</t>
  </si>
  <si>
    <t>14.06.2022.</t>
  </si>
  <si>
    <t>Primljena bjanko zadužnica jamstvo za uredno ispunjenje Ugovora o izvođenju radova obnove Doma zdravlja Petrinja,ispostava Glina</t>
  </si>
  <si>
    <t>Presoflex gradnja</t>
  </si>
  <si>
    <t>23.06.2022.</t>
  </si>
  <si>
    <t>0 koncesionara - medicina rada</t>
  </si>
  <si>
    <t>HSB GRADNJA</t>
  </si>
  <si>
    <t>07.06.2022.</t>
  </si>
  <si>
    <t>08.07.2022.</t>
  </si>
  <si>
    <t>Primljena bjanko zadužnica za uredno ispunjenje Ugovora o stručnom nadzora za radove DZ Kutina</t>
  </si>
  <si>
    <t>12.07.2022.</t>
  </si>
  <si>
    <t>ZEM nadzor</t>
  </si>
  <si>
    <t>27.06.2022.</t>
  </si>
  <si>
    <t>Primljena bjanko zadužnica Ugovora o pružanju usluge voditelja projekta I. OŠ Petrinja</t>
  </si>
  <si>
    <t>Primljena bjanko zadužnica jamstvo za uredno ispunjenje ugovora o izvođenju radova cjelovite obnove Domobranske vojarne u Sisku</t>
  </si>
  <si>
    <t>Primljena bjanko zadužnica jamstvo za uredno ispunjenje ugovora usluge stručnog nadzora nad izvođenjem radova cjelovite obnove konstrukcije Domobranske vojarne</t>
  </si>
  <si>
    <t>HEDOM</t>
  </si>
  <si>
    <t>04.07.2022.</t>
  </si>
  <si>
    <t>KARLOLINE-KLING</t>
  </si>
  <si>
    <t>Primljene bjanko zadužnice po projektu Tradicijski i umjetnički obrti u 2022.</t>
  </si>
  <si>
    <t>(32) obrtnika</t>
  </si>
  <si>
    <t>15.07.2022.</t>
  </si>
  <si>
    <t>Primljene bjanko zadužnice po programu HBOR-subvencija kredita</t>
  </si>
  <si>
    <t>(3) poduzetnika Pucović, Ustanova za zdravstvenu njegu Snježana i Industrijska montaža Randić</t>
  </si>
  <si>
    <t>26.07.2022.</t>
  </si>
  <si>
    <t>Primljena bjanko zadužnica jamstvo za uredno izvođenje radova Nove interne OB dr.Ivo Pedišić</t>
  </si>
  <si>
    <t>SUBMAP</t>
  </si>
  <si>
    <t>04.07.2022. i 30.03.2022.</t>
  </si>
  <si>
    <t>28.07.2022.</t>
  </si>
  <si>
    <t>10.06.2022.</t>
  </si>
  <si>
    <t>Primljena bjanko zadužnica za uredno ispunjenje Ugovora o izvođenju radova sanacije krovišta  SŠ Novska</t>
  </si>
  <si>
    <t>Primljena bjanko zadužnica jamstvo za uredno ispunjenje ugovora o izradi tehničke dokumentacije za nadogradnju Odjela za fizikalnu medicinu Jodno</t>
  </si>
  <si>
    <t>Primljena bjanko zadužnica jamstvo za uredno izvođenje stručnog nadzora  Nove interne OB dr.Ivo Pedišić</t>
  </si>
  <si>
    <t>Primljena bjanko zadužnica za uredno ispunjenje Ugovora o usluzi stručnog nadzora na izgradnji I.OŠ Petrinja</t>
  </si>
  <si>
    <t>Izdana bjanko zadužnica za izgradnju školskih igrališta Ministarstvo turizma i sporta RH</t>
  </si>
  <si>
    <t>29.07.2022.</t>
  </si>
  <si>
    <t>Primljena bjanko zadužnica jamstvo za otklanjanje nedostataka u projektnoj dokumentaciji</t>
  </si>
  <si>
    <t>20.07.2022.</t>
  </si>
  <si>
    <t>02.08.2022.</t>
  </si>
  <si>
    <t>Primljena bjanko zadužnica jamstvo za uredno ispunjenje Ugovora o pružanju usluge stručnog nadzora obnova zgrade Ulica kralja Tomislava 5</t>
  </si>
  <si>
    <t>SOLUM INŽENJERING</t>
  </si>
  <si>
    <t>04.05.2020.</t>
  </si>
  <si>
    <t>Primljena bjanko zadužnica jamstvo za uredno ispunjenje ugovora projektantskog nadzora za prenamjenu Doma zdravlja Kutina za Dom za starije i nemoćne</t>
  </si>
  <si>
    <t>SI-ING</t>
  </si>
  <si>
    <t>22.08.2022.</t>
  </si>
  <si>
    <t>25.08.2022.</t>
  </si>
  <si>
    <t>Primljena bjanko zadužnica jamstvo za uredno ispunjenje ugovora o stručnom nadzoru nad radovima Nova bolnica Petrinja</t>
  </si>
  <si>
    <t>05.05.2022. 27.06.2022.</t>
  </si>
  <si>
    <t>Primljena bjanko zadužnica Ugovor o pružanju nadzora nad izvođenjem radova SŠ Glina</t>
  </si>
  <si>
    <t>Quadriga projekti</t>
  </si>
  <si>
    <t>16.05.2022.</t>
  </si>
  <si>
    <t>19.08.2022.</t>
  </si>
  <si>
    <t>Primljena bjanko zadužnica Ugovor o izvođenju radova obnove zgrade SŠ Glina</t>
  </si>
  <si>
    <t>Neving d.o.o.</t>
  </si>
  <si>
    <t>Primljena bjanko zadužnica Ugovor o izvođenju radova cjelovite obnove zgrade Interpretacijskog centra</t>
  </si>
  <si>
    <t>K.S.Gradnja</t>
  </si>
  <si>
    <t>03.08.2022. 20.01.2022.</t>
  </si>
  <si>
    <t>18.08.2022.</t>
  </si>
  <si>
    <t>Primljena bjanko zadužnica jamstvo za uredno ispunjenje Ugovora o izvođenju radova cjelovite obnove zgrade na adresi kralja Tomislava 4</t>
  </si>
  <si>
    <t xml:space="preserve">Agrad projekt </t>
  </si>
  <si>
    <t>08.08.2022.</t>
  </si>
  <si>
    <t>Primljena bjanko zadužnica za uredno ispunjenje Ugovora o pružanju usluge izrade idejnog rješenja SŠ Petrinja</t>
  </si>
  <si>
    <t>06.09.2022.</t>
  </si>
  <si>
    <t>Primljena bjanko zadužnica Ugovor o pružanju usluge stručnog nadzora i koordinatora zaštite na radu obnove OŠ Ivan Goran Kovačić</t>
  </si>
  <si>
    <t>31.08.2022.</t>
  </si>
  <si>
    <t>Primljena bjanko zadužnica jamstvo za uredno ispunjenje Ugovora za izvođenje radova Nove bolnice Petrinja</t>
  </si>
  <si>
    <t>19.04.2022.</t>
  </si>
  <si>
    <t>07.09.2022.</t>
  </si>
  <si>
    <t>Primljena bjanko zadužnica po programu HBOR-subvencija kredita</t>
  </si>
  <si>
    <t>7 poduzetnika</t>
  </si>
  <si>
    <t>Primljena bjanko zadužnica jamstvo za uredno ispunjenje ugovora o nabavi obnova zgrade OŠ Gora</t>
  </si>
  <si>
    <t>H..E.L.P.</t>
  </si>
  <si>
    <t>12.09.2022.</t>
  </si>
  <si>
    <t>14.09.2022.</t>
  </si>
  <si>
    <t>Primljena bjanko zadužnica jamstvo za uredno ispunjenje ugovora o nabavi ambulanta Jabukovac</t>
  </si>
  <si>
    <t>Nestor inženjering</t>
  </si>
  <si>
    <t>Primljena bjanko zadužnica jamstvo za uredno ispunjenje preuzetih obveza</t>
  </si>
  <si>
    <t>Robet Korica, Elektroinstalaterska radionica</t>
  </si>
  <si>
    <t>19.09.2022.</t>
  </si>
  <si>
    <t>Izdana bjanko zadužnica za Zavod za vještačenje (OB Sisak)</t>
  </si>
  <si>
    <t>20.09.2022.</t>
  </si>
  <si>
    <r>
      <t>Bjanko zadužnica-jamstvo za uredno izvršenje ugovora eneretske obnove OŠ Novska-razredni odjel Bročice</t>
    </r>
    <r>
      <rPr>
        <sz val="11"/>
        <color rgb="FFFF0000"/>
        <rFont val="Calibri"/>
        <family val="2"/>
        <charset val="238"/>
        <scheme val="minor"/>
      </rPr>
      <t>*jamstvo za garantni period</t>
    </r>
  </si>
  <si>
    <t>Primljena bjanko zadužnica jamstvo za uredno izvršenje ugovora o pružanju stručnog nadzora nad izvođenjem radova Područne škole Nebojan</t>
  </si>
  <si>
    <t>ARM d.o.o.</t>
  </si>
  <si>
    <t>23.09.2022.</t>
  </si>
  <si>
    <t>Primljena bjanko zadužnica za uredno ispunjenje ugovora o izviđenju radova cjelovite obnove zgrade Interpretacijskog centra baštine Banovine</t>
  </si>
  <si>
    <t>27.09.2022.</t>
  </si>
  <si>
    <t>Primljena bjanko zadužnica za uredno ispunjenje ugovora o izvođenju radova obnove zgrade Gimnazije Sisak</t>
  </si>
  <si>
    <t>Reliance</t>
  </si>
  <si>
    <t>21.09.2022.</t>
  </si>
  <si>
    <t>28.09.2022.</t>
  </si>
  <si>
    <t>Primljena bjanko zadužnica za uredno ispunjenje ugovora stručnog nadzora i koordinatora zaštite na radu obnove zgrade Gimnazije Sisak</t>
  </si>
  <si>
    <t>17.06.2022.</t>
  </si>
  <si>
    <t>Primljena bjanko zadužnica za uredno ispunjenje ugovora o izvođenju radova obnove zgrade SŠ Viktorovac</t>
  </si>
  <si>
    <t>05.06.2022.</t>
  </si>
  <si>
    <t>29.09.2022.</t>
  </si>
  <si>
    <t>1 koncesionara - ginekolozi</t>
  </si>
  <si>
    <t>3 koncesionara - njega u kući</t>
  </si>
  <si>
    <t>0 koncesionara - labaratorijska dijagnostika</t>
  </si>
  <si>
    <t xml:space="preserve">1 koncesionara - dentalna medicina </t>
  </si>
  <si>
    <t>0 koncesionara-pedijatara</t>
  </si>
  <si>
    <t>Primljena bjanko zadužnica jamstvo za uredno ispunjenje ugovora izrada idejnog rješenja obnove zgrade Glazbene škole Frana Lhotke</t>
  </si>
  <si>
    <t>Planetaris</t>
  </si>
  <si>
    <t>10.10.2022.</t>
  </si>
  <si>
    <t>21.10.2022.</t>
  </si>
  <si>
    <t>MK SERVIS</t>
  </si>
  <si>
    <t>11.10.2022.</t>
  </si>
  <si>
    <t>Primljena bjanko zadužnica jamstvo za uredno ispunjenje ugovora o dostavi obroka na području SMŽ</t>
  </si>
  <si>
    <t>17.10.2022.</t>
  </si>
  <si>
    <t>24.10.2022.</t>
  </si>
  <si>
    <t>Primljene bjanko zadužnice HBOR-subvencije kamata</t>
  </si>
  <si>
    <t>Primljena bjanko zadužnica jamstvo za uredno ispunjenje ugovora projektantskog nadzora obnove zgrade OŠ Ivan Goran Kovačić</t>
  </si>
  <si>
    <t>Primljena bjanko zadužnica jamstvo za uredno ispunjenje ugovora ugradnje hidro dizalice za bazen</t>
  </si>
  <si>
    <t>Primljena bjanko zaudžnica obnova igrališta OŠ Gvozd</t>
  </si>
  <si>
    <t>Leček gradnja</t>
  </si>
  <si>
    <t>Primljena bjanko zadužnica Ugovor o izvršenju usluge izrade idejnog rješenja za cjelovitu obnovu Rimska 19</t>
  </si>
  <si>
    <t>25.10.2022.</t>
  </si>
  <si>
    <t>Primljena bjanko zadužnica jamstvo za uredno ispunjenje ugovora stručnog nadzora Dom zdravlja Petrinja</t>
  </si>
  <si>
    <t>SINTEGRAS</t>
  </si>
  <si>
    <t>26.10.2022.</t>
  </si>
  <si>
    <t>Primljena bjanko zadužnica za uredno ispunjenje Ugovora o izvođenju radova na Domu zdravlja Petrinja</t>
  </si>
  <si>
    <t>HSB Gradnja</t>
  </si>
  <si>
    <t>12.10.2022.</t>
  </si>
  <si>
    <t>28.10.2022.</t>
  </si>
  <si>
    <t>Primljena bjanko zadužnica Ugovor o izgradnji cesti nove SŠ škole Petrinja</t>
  </si>
  <si>
    <t>Toni Gale</t>
  </si>
  <si>
    <t>Primljena bjanko zadužnica jamstvo za uredno ispunjenje ugovora o pružanju usluge nadzora I.K. Sakcinskog 26</t>
  </si>
  <si>
    <t>04.11.2022.</t>
  </si>
  <si>
    <t>Primljena bjanko zadužnica za usluge stručnog nadzora cjelovite obnove Ivana Kukuljevića Sakcinskog 26</t>
  </si>
  <si>
    <t>02.09.2022.</t>
  </si>
  <si>
    <t>Primljena bjanko zadužnica za Nabavu pripreme i dostave obroka za stanovništvo na potresnom području</t>
  </si>
  <si>
    <t>Primljena bjanko zadužnica jamstvo za uredno ispunjenje ugovora za izmjenu i dopunu glavnog projekta rekonstrukcije kompleksa vojarne Lađarska ulica</t>
  </si>
  <si>
    <t>Gilan</t>
  </si>
  <si>
    <t>16.11.2022.</t>
  </si>
  <si>
    <t>Primljena bjanko zadužnica jamstvo za uredno ispunjenje ugovorao pružanju stručnog nadzora prilazna cesta SŠ Petrinja</t>
  </si>
  <si>
    <t>Prometnice Zagreb</t>
  </si>
  <si>
    <t>07.11.2022.</t>
  </si>
  <si>
    <t>Primljena bjanko zadužnica jamstvo za uredno ispunjenje ugovora o nabavi radova rješavanja pristupačnosti objektima s invaliditetom-Pristupna rampa</t>
  </si>
  <si>
    <t>GME</t>
  </si>
  <si>
    <t>Primljena bjanko zadužnica jamstvo za uredno ispunjenje ugovora o izvođenju radova na obnovi OŠ zgrade Mečenčani</t>
  </si>
  <si>
    <t>Eko Futura</t>
  </si>
  <si>
    <t>21.11.2022.</t>
  </si>
  <si>
    <t>24.11.2022.</t>
  </si>
  <si>
    <t>Primljena bjanko zadužnica jamstvo za uredno ispunjenje ugovora I. Dodatak ugovoru cjelovite obnove Domobranske vojarne</t>
  </si>
  <si>
    <t>28.11.2022.</t>
  </si>
  <si>
    <t>Primljena bjanko zadužnica Ugovor o pružanju usluge stručnog nadzora i koordinatora zaštite na radu OŠ Mečenčani</t>
  </si>
  <si>
    <t>TRASA ADRIA</t>
  </si>
  <si>
    <t>Primljena bjanko zadužnica jamstvo za uredno ispunjenje ugovora stručnog nadzora obnova zgrade Pedijatrije OB Sisak</t>
  </si>
  <si>
    <t>25.01.2021.</t>
  </si>
  <si>
    <t xml:space="preserve">Primljena jamstva po programu HBOR-subvencija kredita </t>
  </si>
  <si>
    <t>5 poduzetnika</t>
  </si>
  <si>
    <t>01.12.2022.</t>
  </si>
  <si>
    <t>Primljena bjanko zadužnica jamstvo za uredno ispunjenje ugovora izrada projekte dokumentacije zgrada S. i A. Radića 36</t>
  </si>
  <si>
    <t>24.05.2022.</t>
  </si>
  <si>
    <t>06.12.2022.</t>
  </si>
  <si>
    <t>Primljena bjanko zadužnica Ugovor o izvođenju radova cjelovite obnove zgrade I.K.Sakcinskog 26</t>
  </si>
  <si>
    <t>Kostak-graditeljstvo tehnologija sirovine</t>
  </si>
  <si>
    <t>Primljena bjanko zadužnica jamstvo za uredno ispunjenje Ugovora radova SŠ Viktorovac</t>
  </si>
  <si>
    <t>06.06.2022.</t>
  </si>
  <si>
    <t>Ured ovlaštenog arhitekta Jurica Hajdarović</t>
  </si>
  <si>
    <t>Primljena bjanko zadužnica izvođenje radova Stara interna OB Sisak</t>
  </si>
  <si>
    <t>Međimurje graditeljstvo</t>
  </si>
  <si>
    <t>13.12.2022.</t>
  </si>
  <si>
    <t>Primljena bjanko zadužnica usluge stručnog nadzora Stara interna OB Sisak</t>
  </si>
  <si>
    <t>Karoline-KLING</t>
  </si>
  <si>
    <t>11.05.2022.</t>
  </si>
  <si>
    <t>Primljena bjanko zadužnica izvođenje radova cjelovite obnove Jodno OB Sisak</t>
  </si>
  <si>
    <t>Blakom</t>
  </si>
  <si>
    <t>28.08.2022.</t>
  </si>
  <si>
    <t>Trasaadria</t>
  </si>
  <si>
    <t>Primljena bjanko zadužnica usluge stručnog nadzora Jodno OB Sisak</t>
  </si>
  <si>
    <t>Primljena bjanko zadužnica jamstvo za uredno ispunjenje ugovora dodatak</t>
  </si>
  <si>
    <t>Hedom</t>
  </si>
  <si>
    <t>05.12.2022.</t>
  </si>
  <si>
    <t>15.12.2022.</t>
  </si>
  <si>
    <t>Primljena bjanko zadužnica jamstvo za uredno ispunjenje ugovora izrada projektno-tehničke dokumentacije</t>
  </si>
  <si>
    <t>MPLAN</t>
  </si>
  <si>
    <t>Primljena bjanko zadužnica jamstvo za uredno ispunjenje ugovora stručnog nadzora nad izvedbom radova cjelovite obnove Kinematograf Lječilište Topusko</t>
  </si>
  <si>
    <t>06.03.2018.</t>
  </si>
  <si>
    <t>30.12.2022.</t>
  </si>
  <si>
    <t>Primljena bjanko zadužnica Ugovor o izvođenju radova cjelovite obnove Kinematograf Lječilište Topusko</t>
  </si>
  <si>
    <t>15.11.2021.</t>
  </si>
  <si>
    <t>Primljena bjanko zadužnnica jamstvo za uredno ispunjenje I.dodatka ugovora o izvođenju radova Interpretacijskog centra baštine Banovine</t>
  </si>
  <si>
    <t>KS gradnja</t>
  </si>
  <si>
    <t>03.01.2023.</t>
  </si>
  <si>
    <t>Primljena bjanko zadužnica 6 (HBOR subvencija kredita)</t>
  </si>
  <si>
    <t>6 poduzetnika</t>
  </si>
  <si>
    <t>13.01.2023.</t>
  </si>
  <si>
    <t>09.01.2023.</t>
  </si>
  <si>
    <t>Primljena bjanko zadužnica jamstvo za uredno ispunjenje ugovora o izvođenju radova obnove OŠ Mladost Lekenik.zgrada područne škole Letovanić</t>
  </si>
  <si>
    <t>Podgorski usluge</t>
  </si>
  <si>
    <t>10.01.2023.</t>
  </si>
  <si>
    <t>16.01.2023.</t>
  </si>
  <si>
    <t>Primljene bjanko zadužnice "HBOR subvencije kamata"</t>
  </si>
  <si>
    <t>2 poduzetnika</t>
  </si>
  <si>
    <t>17.01.2023.</t>
  </si>
  <si>
    <t>Primljena bjanko zadužnica jamstvo za uredno ispunjenje ugovora cjelovita obnova zgrade pedijatrije OB Sisak</t>
  </si>
  <si>
    <t>18.01.2023.</t>
  </si>
  <si>
    <t>Primljena bjanko zadužnica jamstvo za uredno ispunjenje ugovora o pružanju usluge promidžbe i vidljivosti po projektima Fonda solidarnosti</t>
  </si>
  <si>
    <t>Goran Jurić design</t>
  </si>
  <si>
    <t>20.01.2023.</t>
  </si>
  <si>
    <t>24.01.2023.</t>
  </si>
  <si>
    <t>Primljena bjanko zadužnica jamstvo za uredno ispunjenje I. dodatka ugovora o pružanju stručnog nadzora Domobranska vojarna</t>
  </si>
  <si>
    <t>Karoline Kling</t>
  </si>
  <si>
    <t>12.12.2022.</t>
  </si>
  <si>
    <t>30.01.2023.</t>
  </si>
  <si>
    <t>Primljeno jamstvo za uredno ispunjenje ugovora Ulica kralja Tomislava 5</t>
  </si>
  <si>
    <t>27.01.2023.</t>
  </si>
  <si>
    <t>Primljena bjanko zadužnica jamstvo za uredno ispunjenje II. Dodatka ugovora o nabavi radova/prenamjeni dijela Doma zdravlja Kutina za potrebe Doma za starije i nemoćne osobe Sisak, podružnica Kutina</t>
  </si>
  <si>
    <t>HSB-GRADNJA</t>
  </si>
  <si>
    <t>01.08.2022.</t>
  </si>
  <si>
    <t>03.02.2023.</t>
  </si>
  <si>
    <t>Primljena bjanko zadužnica jamstvo za uredno ispunjenje ugovora o izvođenju radova na obnovi ambulante Jabukovac</t>
  </si>
  <si>
    <t>Primljena bjanko zadužnica jamstvo za uredno ispunjenje okvirnog sporazuma Uredske potrepštine</t>
  </si>
  <si>
    <t>06.02.2023.</t>
  </si>
  <si>
    <t>Primljena bjanko zadužnica Ugovor o nabavi stručnog nadzora Dom za psihički bolesne odrasle osobe Petrinja</t>
  </si>
  <si>
    <t>Zem nadzor d.o.o.</t>
  </si>
  <si>
    <t>07.02.2023.</t>
  </si>
  <si>
    <t>Primljena bjanko zadužnica Okvirni sporazum o nabavi fotokopirnog papira</t>
  </si>
  <si>
    <t>Primljena bjanko zaudžnica jamstvo za uredno ispunjenje I.dodatka ugovora o izvođenju radova izgradnje Doma zdravlja Petrinja</t>
  </si>
  <si>
    <t>10.02.2023.</t>
  </si>
  <si>
    <t>16.02.2023.</t>
  </si>
  <si>
    <t>Primljena bjanko zadužnica jamstvo za uredno ispunjenje ugovora o izvođenju radova Dom za psihički bolesne osobe Petrinja</t>
  </si>
  <si>
    <t>Agrad projekt d.o.o.</t>
  </si>
  <si>
    <t>20.02.2023.</t>
  </si>
  <si>
    <t>27.02.2023.</t>
  </si>
  <si>
    <t>08.03.2023.</t>
  </si>
  <si>
    <t>prisilna naplata</t>
  </si>
  <si>
    <t>Primljena bjanko zadužnica projektna dokumentacija SŠ Petrinja</t>
  </si>
  <si>
    <t>03.03.2023.</t>
  </si>
  <si>
    <t>Primljena bjanko zadužnica jamstvo za uredno ispunjenje ugovora dodatna projektno-tehnička dokumentacija</t>
  </si>
  <si>
    <t>RADIONICA STATIKE</t>
  </si>
  <si>
    <t>01.03.2023.</t>
  </si>
  <si>
    <t>Primljena bjanko zadužnica jamstvo za uredno ispunjenje ugovora o pružanju poštanskih usluga za 2023.</t>
  </si>
  <si>
    <t>24.02.2023.</t>
  </si>
  <si>
    <t>09.03.2023.</t>
  </si>
  <si>
    <t>10.03.2023.</t>
  </si>
  <si>
    <t>Primljena bjanko zadužnica jamstvo za uredno ispunjenje ugovora o pružanju usluge stručnog nadzora nad izvođenjem pripremnih radova OŠ Ivana Gundulića 5 Petrinja</t>
  </si>
  <si>
    <t>14.03.2023.</t>
  </si>
  <si>
    <t>Jurica Hajdarović</t>
  </si>
  <si>
    <t>Primljena bjanko zadužnica jamstvo za uredno ispunjenje ugovora o pružanju stručnog nadzora i koordinatora zaštite na radu cjelovite obnove Glazbene škole Frana Lhotke</t>
  </si>
  <si>
    <t>Quadriga projekt</t>
  </si>
  <si>
    <t>06.03.2023.</t>
  </si>
  <si>
    <t>Primljena bjanko zadužnica jamstvo za uredno ispunjenje ugovora izrada projekta cjelovite obnove, izvedbe radova i projektantskog nadzora obnove Glazbene škole Frana Lhotke</t>
  </si>
  <si>
    <t>Primljena bjanko zadužnica jamstvo za otklanjanje nedostataka u projektnoj dokumentaciji i projektantskog nadzora za cjelovitu obnovu zgrade S. i A. Radića 36</t>
  </si>
  <si>
    <t>Primljena bjanko zadužnica jamstvo za uredno ispunjenje Ugovora o pružanju usluge stručnog nadzora cjelovite obnove Rimska 19</t>
  </si>
  <si>
    <t>Maoris projekt</t>
  </si>
  <si>
    <t>04.01.2023.</t>
  </si>
  <si>
    <t>17.03.2023.</t>
  </si>
  <si>
    <t>Primljena bjanko azdužnica za uredno ispunjenje Ugovora o usluzi projektiranja s projektantskim nadzorom projekta cjelovite obnove Doma zdravlja Sisak</t>
  </si>
  <si>
    <t>Tehnogradnja Sisak</t>
  </si>
  <si>
    <t>22.03.2023.</t>
  </si>
  <si>
    <t>Primljena bjanko zadužnica jamstvo za uredno ispunjenje Ugovora o usluzi stručnog nadzora Doma zdravlja Sisak</t>
  </si>
  <si>
    <t>Primljena bjanko zaudžnica jamstvo za uredno ispunjenje I.Dodatka ugovora o izvođenju radova obnove OŠ Mečenčani</t>
  </si>
  <si>
    <t>Hidro eko futura</t>
  </si>
  <si>
    <t>02.03.2023.</t>
  </si>
  <si>
    <t>Primljena bjanko zadužnica jamstvo za uredno ispunjenje Ugovora o izvođenju pipremnih radova za cjelovitu obnovu zgrade OŠ Ivana Gundulića 5 Petrinja</t>
  </si>
  <si>
    <t>21.03.2023.</t>
  </si>
  <si>
    <t>23.03.2023.</t>
  </si>
  <si>
    <t>Primljena bjanko zadužnica jamstvo za uredno ispunjenje ugovora o izvođenju radova obnove čuvaonice Kulturno-povijesnog centra SMŽ u Ulici Matije Gupca 31 Petrinja</t>
  </si>
  <si>
    <t>Primljena bjanko zadužnica jamstvo za uredno ispunjenje ugovora usluge stručnog nadzora nad radovima izgradnje zamjenskog objekta unutar OB Sisak</t>
  </si>
  <si>
    <t>25.01.2023.</t>
  </si>
  <si>
    <t>29.03.2023.</t>
  </si>
  <si>
    <t>Primljena bjanko zadužnica jamstvo za uredno ispunjenje ugovora o izvođenju radova izgradnje zamjenskog objekta unutar OB Sisak</t>
  </si>
  <si>
    <t>Polting d.o.o.</t>
  </si>
  <si>
    <t>13.03.2023.</t>
  </si>
  <si>
    <t>30.03.2023.</t>
  </si>
  <si>
    <t>Primljena bjanko zadužnica jamstvo za uredno ispunjenje ugovora o nabavi izrade projekta cjelovite obnove, izvedba radova i projektantskog nadzora cjelovite obnove u Rimskoj 19</t>
  </si>
  <si>
    <t>Zajednica ponuditelja: Radanović, Tehning građenje i Tehnogradnja Sisak</t>
  </si>
  <si>
    <t>31.03.2023.</t>
  </si>
  <si>
    <t>Primljena bjanko zadužnica jamstvo za uredno ispunjenje ugovora o stručnom nadzoru nad radovima Ambulante Caprag i Jabukovac</t>
  </si>
  <si>
    <t>06.04.2023.</t>
  </si>
  <si>
    <t>Primljena bjanko zadužnica "HBOR-subvencija kamata"</t>
  </si>
  <si>
    <t>Metalock OSM</t>
  </si>
  <si>
    <t>03.04.2023.</t>
  </si>
  <si>
    <t>05.04.2023.</t>
  </si>
  <si>
    <t>Primljena bjanko zadužnica jamstvo za uredno ispunjenje ugovora usluga stručnog nadzora i kordinatora zaštite na radu izvođenje cjelovite obnove SŠ Petrinja</t>
  </si>
  <si>
    <t>04.04.2023.</t>
  </si>
  <si>
    <t>Primljena bjanko zadužnica jamstvo za uredno ispunjenje ugovora o izradi projektne dokumentacije, izvođenje radova i opremanje objekta Županijsko naselje Banovi dvori</t>
  </si>
  <si>
    <t>Drvnic centar Glina</t>
  </si>
  <si>
    <t>Primljena bjanko zadužnica jamstvo za uredno ispunjenje ugovora o usluzi projektiranja s projektantskim nadzorom projekta obnove ambulante Caprag i ambulante Sunjsa</t>
  </si>
  <si>
    <t>12.04.2023.</t>
  </si>
  <si>
    <t>Primjena bjanko zadužnica jamstvo za uredno ispunjenje ugovora o pružanju usluge stručni nadzor nad izvođenjem radova konstrukcije zgrade Hrvatske gospodarske komore</t>
  </si>
  <si>
    <t>28.03.2023.</t>
  </si>
  <si>
    <t>Primljena bjanko zadužnica jamstvo za uredno ispunjenje ugovora o nabavi izvođenja radova obnove konstrukcije zgrade Hrvatske gospodarske komore</t>
  </si>
  <si>
    <t>Gradnja obrt za građevinske i konzalting usluge</t>
  </si>
  <si>
    <t>Primljena bjanko zadužnica jamstvo za uredno ispunjenje I. Dodatka ugovora o izvođenju radova Područne škole Nebojan</t>
  </si>
  <si>
    <t>13.04.2023.</t>
  </si>
  <si>
    <t>Primljena bjanko zadužnica jamstvo za uredno ispunjenje ugovora za nabavu medicinske opreme Zavoda za hitnu medicinu</t>
  </si>
  <si>
    <t>Kardian d.o.o.</t>
  </si>
  <si>
    <t>18.04.2023.</t>
  </si>
  <si>
    <t>19.04.2023.</t>
  </si>
  <si>
    <t>Primljena bjanko zadužnica  jamstvo za uredno ispunjenje ugovora o pružanju usluga stručnog nadzora nad izgradnjom Županijskog naselja Banovi dvori</t>
  </si>
  <si>
    <t>Piškur projekti d.o.o.</t>
  </si>
  <si>
    <t>Primljena bjanko zadužnica jamstvo za uredno ispunjenje cjelovite obnove SŠ Petrinja</t>
  </si>
  <si>
    <t>Ing-gradnja</t>
  </si>
  <si>
    <t>11.04.2023.</t>
  </si>
  <si>
    <t>21.04.2023.</t>
  </si>
  <si>
    <t>Primljena bjanko zadužnica jamstvo za uredno ispunjenje ugovora o izradi projektno-tehničke dokumentacije, projektantski nadzor i izvođenje radova cjelovite obnove kurije Oberhofer Hangi</t>
  </si>
  <si>
    <t>20.04.2023.</t>
  </si>
  <si>
    <t>Primljena bjanko zadužnica Ugovor o nabavi izrade procjembenih elaborata tržišne vrijednosti nekretnina</t>
  </si>
  <si>
    <t>Primljena bjanko zadužnica jamstvo za uredno ispunjenje Ugovora o usluzi stručnog nadzora obnove ambulante Dvor</t>
  </si>
  <si>
    <t>M2 ing plus</t>
  </si>
  <si>
    <t>27.04.2023.</t>
  </si>
  <si>
    <t>Primljena bjanko zadužnica jamstvo za uedno ispunjenje Ugovora o usluzi projektiranja s projektantskim nadzorom projekta obnove zgrade ambulante Dvor i izvođenje radova prema projektnoj dokumentaciji</t>
  </si>
  <si>
    <t>Enkada d.o.o. i Ingart d.o.o.</t>
  </si>
  <si>
    <t>28.04.2023.</t>
  </si>
  <si>
    <t>Izdana bjanko zadužnica zakup poslovnog prostora Valalta</t>
  </si>
  <si>
    <t>02.05.2023.</t>
  </si>
  <si>
    <t>Proxima</t>
  </si>
  <si>
    <t>Primljen novčani polog jamstvo za ispunjenje Ugovora oprema za potrebe oš i sš SMŽ</t>
  </si>
  <si>
    <t>Primljena bjanko zadužnica Ugovor o nabavi opreme za potrebe oš i sš SMŽ</t>
  </si>
  <si>
    <t>Model educa</t>
  </si>
  <si>
    <t>13.02.2023.</t>
  </si>
  <si>
    <t>Primljena bjanko zadužnica jamstvo za uredno ispunjenje Ugovora o pružanju stručnog nadzora nad izgradnjom Županijskog naselja Petrinia</t>
  </si>
  <si>
    <t>VMW</t>
  </si>
  <si>
    <t>03.05.2023.</t>
  </si>
  <si>
    <t>Primljena bjanko zadužnica jamstvo za uredno ispunjenje ugovora o nabavi Opremanje Doma zdravlja Kutina za potrebe Doma za starije i nemoćne osobe Sisak</t>
  </si>
  <si>
    <t>Forma d.o.o.</t>
  </si>
  <si>
    <t>04.05.2023.</t>
  </si>
  <si>
    <t>05.05.2023.</t>
  </si>
  <si>
    <t>Primljena bjanko zadužnica jamstvo za uedno ispunjenje ugovora o pružanju usluga izgradnje Županijskog naselja Petrinia</t>
  </si>
  <si>
    <t>Gradis</t>
  </si>
  <si>
    <t>08.05.2023.</t>
  </si>
  <si>
    <t>Primljena bjanko zadužnica jamstvo za uredno ispunjenje ugovora o pružanju usluga stručnog nadzora nad cjelovitom obnovom kurije Oberhofer Hangi</t>
  </si>
  <si>
    <t>Primljena bjanko zadužnica ugovor o pružanju usluga stručnog nadzora nad izgradnjom Županijskog nadzora Petrinia</t>
  </si>
  <si>
    <t>Marčinković</t>
  </si>
  <si>
    <t>I. Dodatak Ugovoru za izvođenje radova obnove zgrade Nove bolnice Petrinja</t>
  </si>
  <si>
    <t>II.Dodatak Ugovoru o izvođenju radova obnove zgrade Gimnazije Sisak</t>
  </si>
  <si>
    <t>I.Dodatak ugovoru o izvođenju radova cjelovite obnove zgrade pedijatrije</t>
  </si>
  <si>
    <t>16.03.2023.</t>
  </si>
  <si>
    <t>Ugovor o izvođenju radova cjelovite obnove Stare zgrade Petrinja</t>
  </si>
  <si>
    <t>28.02.2023.</t>
  </si>
  <si>
    <t>I.Dodatak ugovoru o izvođenju radova zgrade Srednje škole Glina</t>
  </si>
  <si>
    <t>Ugovor o pružanju usluge stručnog nadzora za radove obnove Stare bolnice Petrinja</t>
  </si>
  <si>
    <t>Primljena bjanko zadužnica jamstvo za uredno ispunjenje ugovora o nabavi izrade projekta cjelovite obnove,projektantskog nadzora i radova nabave zgrade Strukovne škole-zgrada stare matične škole</t>
  </si>
  <si>
    <t>Primljena bjanko zadužnica jamstvo za uredno ispunjenje ugovora o pružanju stručnog nadzora Tuškanova kuća</t>
  </si>
  <si>
    <t>10.05.2023.</t>
  </si>
  <si>
    <t>Primljena bjanko zadužnica jamstvo za uredno ispunjenje Ugovora o pružanju uslugge stručnog nadzora i koordinatora zaštite na radu nad radovima obnove Strukovne škole Sisak-zgrada stare matične škole</t>
  </si>
  <si>
    <t>Mamis</t>
  </si>
  <si>
    <t>24.04.2023.</t>
  </si>
  <si>
    <t>11.05.2023.</t>
  </si>
  <si>
    <t>LPD TEAM</t>
  </si>
  <si>
    <t>15.05.2023.</t>
  </si>
  <si>
    <t>Primljena bjanko zadužnica jamstvo za uredno ispunjenje Ugovora o nabavi radova uređenja vanjskog okoliša Tomislavova 5</t>
  </si>
  <si>
    <t>Primljena bjanko zadužnica jamstvo za uredno ispunjenje Ugovora o pružanju usluga stručnog nadzora-KPC u Kratečkom</t>
  </si>
  <si>
    <t>12.05.2023.</t>
  </si>
  <si>
    <t>Primljena bjanko zadužnica Ugovor o nabavu opreme za potrebe osnovnih i srednjih škola SMŽ</t>
  </si>
  <si>
    <t>G.D. dizajn</t>
  </si>
  <si>
    <t>Primljena bjanko zadužnica Ugovor o pružanju stručnog nadzora nad izvođenjem radova OŠ Nebojan</t>
  </si>
  <si>
    <t>Primljena bjanko zadužnica jamstvo za uredno ispunjenje ugovora o pružanju usluga stručnog nadzora dodatak II. Ugovoru cjelovita obnova Domobranske vojarne</t>
  </si>
  <si>
    <t>Karloline kling</t>
  </si>
  <si>
    <t>Primljena bankarska garancija Ugovor o nabavi opreme za potrebe OB Sisak-medicinska oprema za citologiju i patologiju</t>
  </si>
  <si>
    <t>Inel</t>
  </si>
  <si>
    <t>Primljena bankarska garancija Ugovor o nabavi opreme za potrebe OB Sisak-medicinska oprema za ORL</t>
  </si>
  <si>
    <t>Primljena bjanko zadužnica Ugovor o nabavi opreme za potrebe OB Sisak za akutnu i hitnu medicinu</t>
  </si>
  <si>
    <t>Drager medical Croatia</t>
  </si>
  <si>
    <t>Ugovor o nabavi opreme za potrebe OB Sisak medicinska oprema za dermatologiju</t>
  </si>
  <si>
    <t>Prime aesthetics</t>
  </si>
  <si>
    <t>Ugovor o nabavi opreme za potrebe OB Sisak medicinska oprema za oftalmologiju</t>
  </si>
  <si>
    <t>Retina-orl</t>
  </si>
  <si>
    <t>26.04.2023.</t>
  </si>
  <si>
    <t>Ugovor o nabavi opreme za potrebe OB Sisak medicinska oprema ORL</t>
  </si>
  <si>
    <t>Inel medicinska tehnika</t>
  </si>
  <si>
    <t>Ugovor o nabavi opreme za potrebe OB Sisak medicinska oprema za potrebe patologija i citologija</t>
  </si>
  <si>
    <t>Zajednica ponuditelja Inel i Kemolab</t>
  </si>
  <si>
    <t>Ugovor o nabavi opreme za potrebe OB Sisak medicinska oprema za transfuziju i laboratorij</t>
  </si>
  <si>
    <t>Simon</t>
  </si>
  <si>
    <t>25.04.2023.</t>
  </si>
  <si>
    <t>Ugovor o nabavi opreme za potrebe OB Sisak medicinska oprema za fizikalnu medicinu</t>
  </si>
  <si>
    <t>BTl Medical Technologies</t>
  </si>
  <si>
    <t xml:space="preserve">Ugovor o nabavi opreme za potrebe OB Sisak namještaj i ostala uredska oprema </t>
  </si>
  <si>
    <t>Školski servisi</t>
  </si>
  <si>
    <t>Novčani polog jamstvo za uredno ispunjenje ugovora o pružanju usluge projektantskog nadzora nad izvođenjem radova Hrvatska gospodarska komora</t>
  </si>
  <si>
    <t>Studio arhing</t>
  </si>
  <si>
    <t>Primljena bjanko zadužnica jamstvo za uredno ispunjenje ugovora o izvođenju radova  obnove Kulturno povijesni centar u Kratečkom</t>
  </si>
  <si>
    <t>17.05.2023.</t>
  </si>
  <si>
    <t>Primljena bankarska garancija Ugovor o nabavi opreme za potrebe OB Sisak-medicinska oprema za patologiju i citologiju</t>
  </si>
  <si>
    <t>Kemolab</t>
  </si>
  <si>
    <t>Primljena bjanko zadužnica jamstvo za uredno ispunjenje Ugovora o nabavi opreme stradale u potresu I.OŠ Petrinja</t>
  </si>
  <si>
    <t>Novi godovi</t>
  </si>
  <si>
    <t>18.05.2023.</t>
  </si>
  <si>
    <t>Primljena bjanko zadužnica jamstvo za uredno ispunjenje I. Dodatka ugovoru o izvođenju radova cjelovite obnove zgrade I.K. Sakcinskog 26</t>
  </si>
  <si>
    <t>Kostak</t>
  </si>
  <si>
    <t>Primljena bjanko zadužnica jamstvo za uredno ispunjenje Ugovora o pružanju usluga stručnog nadzora na obnovi zgrade OŠ Mladost Lekenik</t>
  </si>
  <si>
    <t>22.05.2023.</t>
  </si>
  <si>
    <t>Primljena bjanko zadužnica jamstvo za uredno ispunjenje ugovora o nabavi opreme I.OŠ Petrinja</t>
  </si>
  <si>
    <t>Tehnomodeli d.o.o.</t>
  </si>
  <si>
    <t>24.05.2023.</t>
  </si>
  <si>
    <t>Primljena bjanko zadužnica Ugovor o nabavi informatike opreme za potrebe Kulturno-povijesnog centra SMŽ</t>
  </si>
  <si>
    <t>25.05.2023.</t>
  </si>
  <si>
    <t>Primljena bjanko zadužnica jamstvo za uredno ispunjenje Ugovora o nabavi izrade projektno-tehničke dokumentacije Tuškovanova kuća</t>
  </si>
  <si>
    <t>16.05.2023.</t>
  </si>
  <si>
    <t>31.05.2023.</t>
  </si>
  <si>
    <t>Primljena bjanj+ko zadužnica jamstvo za uredno ispunjenje ugovora o pružanju usluge stručnog nadzora i koordinatora zaštite na radu nad radovima obnove zgrade Strukovne škole Sisak-zgrada radionice</t>
  </si>
  <si>
    <t>26.05.2023.</t>
  </si>
  <si>
    <t>Primljena bjanko zadužnica jamstvo za uredno ispunjenje ugovora o nabavi usluge projektiranja i projektantskog nadzora Domobranske vojarnu kontruktivna obnova</t>
  </si>
  <si>
    <t>05.06.2023.</t>
  </si>
  <si>
    <t>06.06.2023.</t>
  </si>
  <si>
    <t>Primljena bjanko zadužnica jamstvo za uredno ispunjenje ugovora o nabavi izrade projekta cjelovite obnove Strukovna škola Sisak-zgrada radionice</t>
  </si>
  <si>
    <t>Bau gradnja</t>
  </si>
  <si>
    <t>01.06.2023.</t>
  </si>
  <si>
    <t>Primljena bjanko zadužnica jamstvo za otklanjanje nedostataka u projektnoj dokumentaciji i projektantskog nadzora zgrada škole Ulica Ivana Gundulića 5 Petrinja</t>
  </si>
  <si>
    <t>Zajednica ponuditelja Pase Zagreb Consulting, Arhitektura i arheologija, Piškur projekti</t>
  </si>
  <si>
    <t>Primljena bjanko zadužnica jamstvo za uredno ispunjenje ugovora o nabavi opreme za potrebe osnovnih i srednjih škola SMŽ</t>
  </si>
  <si>
    <t>Primljena bjanko zadužnica jamstvo za uredno ispunjenje Ugovora o izvođenju radova obnove zgrade OŠ Ivan Goran Kovačić Gora</t>
  </si>
  <si>
    <t>Primljena bjanko zadužnica jamstvo za uredno ispunjenje ugovora o izvođenju radova cjelovite obnove zgrade sjedišta SMŽ</t>
  </si>
  <si>
    <t>Matičević</t>
  </si>
  <si>
    <t>Primljena bjanko zadužnica jamstvo za uredno ispunjenje ugovora o pružanju stručnog nadzora nad izvođenjem radova cjelovite obnove zgrade sjedišta SMŽ</t>
  </si>
  <si>
    <t>Sintegras</t>
  </si>
  <si>
    <t>14.06.2023.</t>
  </si>
  <si>
    <t>Primjena bjanko zadužnica jamstvo za uredno ispunjenje ugovora za nabavu stručnog nadzora nad izvedbom radova izgradnje Doma zdravlja Petrinja</t>
  </si>
  <si>
    <t>16.06.2023.</t>
  </si>
  <si>
    <t>Primljena bjanko zadužnica jamstvo za uredno ispunjenje ugovora za nabavu uređenja sedamnaest stanova za potrebe potresom pogođenh obitelji</t>
  </si>
  <si>
    <t>Elektroinstalater monter</t>
  </si>
  <si>
    <t>07.04.2023.</t>
  </si>
  <si>
    <t>28.06.2023.</t>
  </si>
  <si>
    <t>Primljena bjanko zadužnica jamstvo za uredno ispunjenje ugovora o nabavi izrada projektne dokumentacije i izvođenje radova obnove Vinogradarsko-voćarske škole</t>
  </si>
  <si>
    <t>20.06.2023.</t>
  </si>
  <si>
    <t>Primljena bjanko zadužnica jamstvo za uredno ispunjenje ugovora o nabavi radova uklanjanja građevine-zgrada radionice Strukovne škole</t>
  </si>
  <si>
    <t>30.06.2023.</t>
  </si>
  <si>
    <t>04.07.2023.</t>
  </si>
  <si>
    <t>23.01.2023.</t>
  </si>
  <si>
    <t>Primljena bjanko zadužnica jamstvo za uredno ispunjenje III. Dodatka Ugovora o izvođenju radova obnove zgrade OŠ Katarina Zrinski Mečenčani</t>
  </si>
  <si>
    <t>Primljena bjanko zadužnica Ugovor o nabavi namještaja za Kulturno-povijensi centar SMŽ</t>
  </si>
  <si>
    <t>Teding d.o.o.</t>
  </si>
  <si>
    <t>07.07.2023.</t>
  </si>
  <si>
    <t>Primljena bjanko zadužnica jamstvo za uredno ispunjenje ugovora o pružanju usluge stručnog nadzora nad radovima cjelovite obnove OŠ Ivana Gundulića 5 Petrinja</t>
  </si>
  <si>
    <t>15.06.2023.</t>
  </si>
  <si>
    <t>11.07.2023.</t>
  </si>
  <si>
    <t>Primljena bjanko zadužnica Ugovor o nabavi telekomunikacijskih usluga-javna govorna usluga u nepokretnoj elektroničkoj komunikacijskoj mreži i usluga pristupa internetu</t>
  </si>
  <si>
    <t>Telemach</t>
  </si>
  <si>
    <t>06.07.2023.</t>
  </si>
  <si>
    <t>13.07.2023.</t>
  </si>
  <si>
    <t>Primljena bjanko zaudžnica jamstvo za uredno ispunjenje ugovora o pružanju usluge pripreme i dostave obroka za potrebe stanovništva na području Grada Gline</t>
  </si>
  <si>
    <t>Adria grupa d.o.o.</t>
  </si>
  <si>
    <t>17.07.2023.</t>
  </si>
  <si>
    <t>Primljena bjanko zadužnica jamstvo za uredno ispunjenje ugovora o pružanju usluge pripreme i dostave obroka za potrebe stanovništva na području Grada Petrinje i općine Majur</t>
  </si>
  <si>
    <t>Pleter usluge d.o.o.d</t>
  </si>
  <si>
    <t>Primljena bjanko zadužnica jamstvo za uredno ispunjenje ugovora o pružanju usluge pripreme i dostave obroka za potrebe stanovništva na području Grada Sisak</t>
  </si>
  <si>
    <t>Primljene bjanko zadužnice po projektu "Tradicijski i umjetnički obrti za 2023. godinu</t>
  </si>
  <si>
    <t>44 obrta</t>
  </si>
  <si>
    <t>21.07.2023.</t>
  </si>
  <si>
    <t>Primljena bjanko zadužnica jamstvo za uredno ispunjenje ugovora o nabavi računalne opreme</t>
  </si>
  <si>
    <t>Primljena bjanko zadužnica jamstvo za uredno ispunjenje ugovora o usluzi stručnog nadzora na obnovi pomoćnih objekata zadravstvenih ustanova u Petrinji</t>
  </si>
  <si>
    <t>Primljena bjanko zadužnica jamstvo za uredno ispunjenje ugovora o obnovi pomoćnih objekata zdravstvenih ustanova u Petrinji</t>
  </si>
  <si>
    <t>Primljena bjanko zadužnica jamstvo za uredno ispunjenje Ugovora o izvođenju radova vanjskog i unutarnjeg uređenja ambulante Galdovo</t>
  </si>
  <si>
    <t>Primljena bjanko zadužnica jamstvo za uredno ispunjenje Ugovora o izvođenju radova Županijskog naselja Zelenjak</t>
  </si>
  <si>
    <t>Contorte grupa</t>
  </si>
  <si>
    <t>13.06.2023.</t>
  </si>
  <si>
    <t>Primljena bjanko zadužnica jamstvo za uredno ispunjenje Ugovora o pružanju usluge stručnog nadzora na uređenju ambulante u Kratečkom</t>
  </si>
  <si>
    <t>Primljena bjanko zadužnica jamstvo za uredno ispunjenje Ugovora o uređenju ambulante u Kratečkom</t>
  </si>
  <si>
    <t>Smartplay</t>
  </si>
  <si>
    <t>27.06.2023.</t>
  </si>
  <si>
    <t>Primljena bjanko zadužnica jamstvo za uredno ispunjenje Ugovora o nabavi zgrade OŠ Mladost Lekenik</t>
  </si>
  <si>
    <t>Žoli sport</t>
  </si>
  <si>
    <t>Primljena bjanko zadužnica jamstvo za uredno ispunjenje ugovora o obnovi dvorane OŠ Glina</t>
  </si>
  <si>
    <t>Primljena bjanko zadužnica jamstvo za uredno ispunjenje ugovora o obnovi dvorane Industrijsko obrtničke škole Sisak</t>
  </si>
  <si>
    <t>Primljena bjanko zadužnica jamstvo za uredno ispunjenje I. Dodatka Ugovora o izradi projektne dokumentacije, izvođenju radova i opremanje objekta Županijsko naselje Banovi dvori</t>
  </si>
  <si>
    <t>Drvni centar Glina</t>
  </si>
  <si>
    <t>20.07.2023.</t>
  </si>
  <si>
    <t>Primljena bjanko zadužnica jamstvo za uredno ispunjenje Ugovora o pružanju usluge stručni nadzor na izvođenju radova obnove Vinogradarsko-voćarske škole</t>
  </si>
  <si>
    <t>25.07.2023.</t>
  </si>
  <si>
    <t>Primljena bjanko zadužnica jamstvo za uredno ispunjenje ugovora za opremanje sedamnaest stanova za potresom pogođenih obitelji</t>
  </si>
  <si>
    <t>Akord</t>
  </si>
  <si>
    <t>26.07.2023.</t>
  </si>
  <si>
    <t>Primljena bjanko zadužnica po Projektu "Tradicijski i umjetnički obrti" za 2023.</t>
  </si>
  <si>
    <t>Cicero</t>
  </si>
  <si>
    <t>27.07.2023.</t>
  </si>
  <si>
    <t>24.08.2023.</t>
  </si>
  <si>
    <t>Primljena bjanko zadužnica jamstvo za uredno ispunjenje ugovora o izvođenju radova uređenja okoliša Učeničkog doma Sisak</t>
  </si>
  <si>
    <t>Kloštar gradnja</t>
  </si>
  <si>
    <t>18.08.2023.</t>
  </si>
  <si>
    <t>22.08.2023.</t>
  </si>
  <si>
    <t>Primljena bjanko zadužnica jamstvo za uredno ispunjenje Ugovora o nabavi radova uklanjanja objekata Glina</t>
  </si>
  <si>
    <t>Leček-niskogradnja</t>
  </si>
  <si>
    <t>16.08.2023.</t>
  </si>
  <si>
    <t>17.08.2023.</t>
  </si>
  <si>
    <t>472.</t>
  </si>
  <si>
    <t>29.08.2023.</t>
  </si>
  <si>
    <t>10.07.2023.</t>
  </si>
  <si>
    <t>09.07.2023.</t>
  </si>
  <si>
    <t>09.02.023.</t>
  </si>
  <si>
    <t>ŠKOLSKA OPREMA GREGIĆ</t>
  </si>
  <si>
    <t>09.06.2023.</t>
  </si>
  <si>
    <t>PROXIMA INFORMATIKA</t>
  </si>
  <si>
    <t>29.05.2023.</t>
  </si>
  <si>
    <t>MEĐIMURJE GRADITELJSTVO</t>
  </si>
  <si>
    <t>31.07.2023.</t>
  </si>
  <si>
    <t>URBANE IDEJE</t>
  </si>
  <si>
    <t>12.06.2023.</t>
  </si>
  <si>
    <t>JASIKA</t>
  </si>
  <si>
    <t>DIREKT PROJEKT</t>
  </si>
  <si>
    <t>MEDIA</t>
  </si>
  <si>
    <t>PRIME AESTHETICS</t>
  </si>
  <si>
    <t>VENKA GRADNJA</t>
  </si>
  <si>
    <t>20.05.2023.</t>
  </si>
  <si>
    <t>GME ELEKTROTEHNIKA</t>
  </si>
  <si>
    <t>03.07.2023.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</si>
  <si>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</si>
  <si>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</si>
  <si>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</si>
  <si>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</si>
  <si>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</si>
  <si>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</si>
  <si>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</si>
  <si>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</si>
  <si>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</si>
  <si>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</si>
  <si>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</si>
  <si>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</si>
  <si>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</si>
  <si>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</si>
  <si>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</si>
  <si>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</si>
  <si>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</si>
  <si>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</si>
  <si>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</si>
  <si>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</si>
  <si>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</si>
  <si>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</si>
  <si>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</si>
  <si>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</si>
  <si>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</si>
  <si>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30.08.2023.</t>
  </si>
  <si>
    <t>Primljena bjanko zadužnica jamstvo za uredno ispunjenje Ugovora o izvođenju radova cjelovite obnove zgrade osnovne škole Ulica Ivana Gundulića 5, Petrinja</t>
  </si>
  <si>
    <t>Radnik d.d. Križevci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</si>
  <si>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</si>
  <si>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</si>
  <si>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</si>
  <si>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</si>
  <si>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</si>
  <si>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</si>
  <si>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</si>
  <si>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</si>
  <si>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</si>
  <si>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</si>
  <si>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</si>
  <si>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</si>
  <si>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</si>
  <si>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</si>
  <si>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Euroart 93</t>
  </si>
  <si>
    <t>05.09.2023.</t>
  </si>
  <si>
    <t>06.09.2023.</t>
  </si>
  <si>
    <t>Sunprotect d.o.o.</t>
  </si>
  <si>
    <t>01.09.2023.</t>
  </si>
  <si>
    <t>Primljena bjanko zadužnica jamstvo za uresno ispunjenje ugovora o izradi glavnog i izvedbenog projekta s troškovnikom i projektantski nadzor nove Ekonomske škole u Sisku</t>
  </si>
  <si>
    <t>Studio Owl</t>
  </si>
  <si>
    <t>07.09.2023.</t>
  </si>
  <si>
    <t>Primljena bjanko zadužnica jamstvo za uredno  ispunjenje Ugovora o usluzi izrade projektne dokumentacije za projekt Rekreacijsko poučne staze Tišina Budaševo</t>
  </si>
  <si>
    <t>Duel projekt</t>
  </si>
  <si>
    <t>08.09.2023.</t>
  </si>
  <si>
    <t>Primljena bjanko zadužnica jamstvo za uredno ispunjenje ugovora o pružanj usluge izmjene i dopune projekta obnove zgrade Nove bolnice Petrinja</t>
  </si>
  <si>
    <t>Ured ovlaštenog inženjera građevinarstva Belošević Zlatko</t>
  </si>
  <si>
    <t>13.09.2023.</t>
  </si>
  <si>
    <t>Primljena bjanko zadužnica jamstvo za uredno ispunjenje Ugovora o nabavi radova sanacije štete nastale uslijed olujnog nevremena-Učenički dom</t>
  </si>
  <si>
    <t>25.09.2023.</t>
  </si>
  <si>
    <t>Primljena bjanko zadužnica jamstvo za uredno ispunjenje IV. dodatka Ugovoru o izvođenju radova obnove OŠ Ivan Goran Kovačić</t>
  </si>
  <si>
    <t>Primljena bjanko zadužnica jamstvo za garantni rok izvođrnjr radova obnove zgrade Doma zdravlja Petrinja-Ambulanta Jabukovac</t>
  </si>
  <si>
    <t>27.09.2023.</t>
  </si>
  <si>
    <t>Primljena bjanko zadužnica jamstvo za garantni rok izvođenje radova cjelovite obnove zgrade na adresi Ulica kralja Tomislava 5</t>
  </si>
  <si>
    <t>29.09.2023.</t>
  </si>
  <si>
    <t>Primljena bjanko zadužnica "HBOR-subvencija kredita" (Marčinković i Vuković)</t>
  </si>
  <si>
    <t>Marčinković i Vuković</t>
  </si>
  <si>
    <t>Primljena bjanko zadužnica jamstvo za uredno ispunjenje Okvirnog sporazuma o nabavi fotokopirnog papira</t>
  </si>
  <si>
    <t>22.09.2023.</t>
  </si>
  <si>
    <t>05.10.2023.</t>
  </si>
  <si>
    <t>Primljena bjanko zadužnica dodatak jamstvu za uredno ispunjenje ugovora o izvođenju radova obnove Doma zdravlja Petrinja, ispostava Glina</t>
  </si>
  <si>
    <t>04.10.2023.</t>
  </si>
  <si>
    <t>17.10.2023.</t>
  </si>
  <si>
    <t>Primljena bjanko zadužnica jamstvo za uredno ispunjenje ugovora o nabavi izvođenja radova uređenje okoliša Dom zdravlja Kutina za potrebe Doma za starije Sisak</t>
  </si>
  <si>
    <t>03.10.2023.</t>
  </si>
  <si>
    <t>Primljena bjanko zadužnica II Dodatak ugovoru stručni nadzor Dom zdravlja Kutina za potrebe Doma za starije Sisak</t>
  </si>
  <si>
    <t>Primljena bjanko zadužnica jamstvo za uredno ispunjenje ugovora o nabavi</t>
  </si>
  <si>
    <t>25.10.2023.</t>
  </si>
  <si>
    <t>Primljena bjanko zadužnica II. Dodatak ugovoru o nabavi usluge izrade projektno-tehničke dokumentacije i projektantskog nadzora zgrade I.K.Sakcinskog 26</t>
  </si>
  <si>
    <t>Bilota inženjering</t>
  </si>
  <si>
    <t>24.07.2023.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</si>
  <si>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</si>
  <si>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</si>
  <si>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</si>
  <si>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</si>
  <si>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</si>
  <si>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</si>
  <si>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</si>
  <si>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</si>
  <si>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</si>
  <si>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</si>
  <si>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Primljena bjanko zadužnica jamstvo za uredno izvvršenje ugovora vanjskog uređenja ambulante Kratečko</t>
  </si>
  <si>
    <t>26.10.2023.</t>
  </si>
  <si>
    <t>27.10.2023.</t>
  </si>
  <si>
    <t>30.10.2023.</t>
  </si>
  <si>
    <t>Mundus viridis</t>
  </si>
  <si>
    <t>Primljena bjanko zadužnica Ugovor o nabavi usluge izrade idejnog projekta poduzetničkog centra Glina</t>
  </si>
  <si>
    <t>NFO</t>
  </si>
  <si>
    <t>06.11.2023.</t>
  </si>
  <si>
    <t>Primljena bjanko zadužnica jamstvo za uredno ispunjenje II. Dodatka Ugovoru o izradi projektne dokumentacije, izvođenju radova i opremanju objekta Županijsko anselje Banovi dvori</t>
  </si>
  <si>
    <t>13.11.2023.</t>
  </si>
  <si>
    <t>Primljena bjanko zadužnica jamstvo za uredno ispunejnje II. Dodatka Ugovoru o pružanju usluga izgradnje Županijskog naselja Petrinia</t>
  </si>
  <si>
    <t>Gradis d.o.o.</t>
  </si>
  <si>
    <t>09.10.2023.</t>
  </si>
  <si>
    <t>Primljena bjanko zadužnica jamstvo za uredno ispunjenje ugovora o nabavi ugradnje bazenske tehnike</t>
  </si>
  <si>
    <t>Aquachem</t>
  </si>
  <si>
    <t>19.10.2023.</t>
  </si>
  <si>
    <t>Primljena bjanko zadužnica jamstvo za uredno ispunjenje ugovora o nabavi izrade projektne dokumentacije i izvođenje radova na zgradi u Ulici braće Kavurić 100</t>
  </si>
  <si>
    <t>HELP</t>
  </si>
  <si>
    <t>09.11.2023.</t>
  </si>
  <si>
    <t>522.</t>
  </si>
  <si>
    <t>Primljena bjanko zadužnica jamstvo za uredno ispunjenje ugovora jamstvo za uredno ispunjenje Ugovora o nabavi radova Uređenje okoliša Doma zdravlja SMŽ</t>
  </si>
  <si>
    <t>14.11.2023.</t>
  </si>
  <si>
    <t>523.</t>
  </si>
  <si>
    <t>Primljene bjanko zadužnice jamstvo za uredno ispunjenje Ugovora o nabavi Izrada projektne dokumentacije i izvođenje radova na objektu NPB Popovača</t>
  </si>
  <si>
    <t>10.11.2023.</t>
  </si>
  <si>
    <t>17.11.2023.</t>
  </si>
  <si>
    <t>524.</t>
  </si>
  <si>
    <t>Primljena bjanko zadužnica jamstvo za urednno ispunjenje ugovora o nabavi izrade idejnog projekta za projekt Županijsko naselje Kutina</t>
  </si>
  <si>
    <t>Kabinet arhitekture</t>
  </si>
  <si>
    <t>15.11.2023.</t>
  </si>
  <si>
    <t>Primljena bjanko zadužnica jamstvo za uredno ispunjenje Ugovora o usluzi stručnog nadzora NPB Popovača Ravnik</t>
  </si>
  <si>
    <t>20.11.2023.</t>
  </si>
  <si>
    <t>525.</t>
  </si>
  <si>
    <t>Izdana bjanko zadužnica za projekt "Opremanje športskog igrališta Mečenčani"</t>
  </si>
  <si>
    <t>23.11.2023.</t>
  </si>
  <si>
    <t>526.</t>
  </si>
  <si>
    <t>527.</t>
  </si>
  <si>
    <t>528.</t>
  </si>
  <si>
    <t>529.</t>
  </si>
  <si>
    <t>530.</t>
  </si>
  <si>
    <t>531.</t>
  </si>
  <si>
    <t>Primljena bjanko zadužnica jamstvo za uredno ispunjenje Ugovora o nabavi projektne dokumentacije za studentski dom</t>
  </si>
  <si>
    <t>Primljena bjanko zadužnica jamstvo za uredno ispunjenje Ugovora o pružanju usluge stručnog nadzora nad izvedenim radovima na zgradu u Ulici braće Kavurić 10</t>
  </si>
  <si>
    <t>24.11.2023.</t>
  </si>
  <si>
    <t>Primljena bjanko zaudžnica jamstvo za uredno ispunjenje Ugovora prijevoza</t>
  </si>
  <si>
    <t>Čazmatrans promet d.o.o.</t>
  </si>
  <si>
    <t>Primljena bjanko zadužnica Ugovor o nabavi građevinskog materijala za sanaciju štete na stambenim objektima nastalim zbog prirodne nepogode</t>
  </si>
  <si>
    <t>Reta d.o.o.</t>
  </si>
  <si>
    <t>29.11.2023.</t>
  </si>
  <si>
    <t>30.11.2023.</t>
  </si>
  <si>
    <t>01.12.2023.</t>
  </si>
  <si>
    <t>Primljena bjanko zadužnica jamstvo za garantni rok izvođenju radova uređenja ambulante u Topolovcu</t>
  </si>
  <si>
    <t>Primljena bjanko zadužnica jamstvo za uredno ispunjenje ugovora o nabavi radova na završetku Učeničkog doma</t>
  </si>
  <si>
    <t>05.12.2023.</t>
  </si>
  <si>
    <t>Primljena bjanko zadužnica jamstvo za uredno ispunjenje ugovora II dodatak Ugovora o pružanju usluga stručnog nadzora nad izgradnjom Županijskog naselja Petrinia</t>
  </si>
  <si>
    <t>06.12.2023.</t>
  </si>
  <si>
    <t>Primljena bjanko zadužnica I dodatak Ugovoru o pružanju stručnog nadzora nad izgradnjom Županijskog naselja Banovi dvori</t>
  </si>
  <si>
    <t>532.</t>
  </si>
  <si>
    <t>533.</t>
  </si>
  <si>
    <t>07.12.2023.</t>
  </si>
  <si>
    <t>Primljena bjanko zadužnica jamstvo za uredno izvršenje ugovora radova vanjskog uređenja ambulante u Galdovu</t>
  </si>
  <si>
    <t>18.12.2023.</t>
  </si>
  <si>
    <t>534.</t>
  </si>
  <si>
    <t>Primljena bjanko zadužnica jamstvo za uredno ispunejnje ugovora o nabavi radova i opremanja vanjskog sporstskog igrališta PŠ Mečenčani</t>
  </si>
  <si>
    <t>21.12.2023.</t>
  </si>
  <si>
    <t>535.</t>
  </si>
  <si>
    <t>27.12.2023.</t>
  </si>
  <si>
    <t>Primljene bjanko zadužnice po programu HBOR-subvencija kamata</t>
  </si>
  <si>
    <t>03.01.2024.</t>
  </si>
  <si>
    <t>536.</t>
  </si>
  <si>
    <t>Primljena bjanko zadzžnica jamstvo za uredno ispunjenje ugovora o nabavi opremanje Doma zdravlja u Kutini-Dom za starije osobe Sisak</t>
  </si>
  <si>
    <t>11.01.2023.</t>
  </si>
  <si>
    <t>09.01.2024.</t>
  </si>
  <si>
    <t>537.</t>
  </si>
  <si>
    <t>Primljena bjanko zadužnica jamstvo za uredno ispunjenje V.dodatka Ugovoru o izradi projektne dokumentacije, izvođenje adova i opremanje Županijsko naselje Banovi dvori</t>
  </si>
  <si>
    <t>03.11.2023.</t>
  </si>
  <si>
    <t>10.01.2024.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</si>
  <si>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</si>
  <si>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</si>
  <si>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</si>
  <si>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</si>
  <si>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</si>
  <si>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</si>
  <si>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</si>
  <si>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</si>
  <si>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</si>
  <si>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Primljena bjanko zadužnica jamstvo za uredno ispunjenje ugovora o nabavi radova preuređenja drugog kata Doma zdravlja SMŽ u Glini</t>
  </si>
  <si>
    <t>LPD-team</t>
  </si>
  <si>
    <t>11.01.2024.</t>
  </si>
  <si>
    <t>Primljena bjanko zadužnica Ugovor o pravu korištenja led displaya</t>
  </si>
  <si>
    <t>Luka panoi</t>
  </si>
  <si>
    <t>12.01.2024.</t>
  </si>
  <si>
    <t>Primljena bjanko zadužnica jamstvo za uredno ispunjenje Ugovora o pružanju stručnog nadzora radovi dizala zgrada VII odjel NPB</t>
  </si>
  <si>
    <t>AL PRO ING</t>
  </si>
  <si>
    <t>16.01.2024.</t>
  </si>
  <si>
    <t>Primljena bjanko zadužnica jamstvo za uredno ispunjenje ugovora o nabavi izrade idejnog rješenja za projekt Županijsko naselje Popovača</t>
  </si>
  <si>
    <t>VMW Projektni ured</t>
  </si>
  <si>
    <t>Primljena bjanko zadužnica jamstvo za uredno ispunjenje ugovora o nabavi izgradnje dizala Zgrada VII NPB Popovača</t>
  </si>
  <si>
    <t>IP ENGINEERING</t>
  </si>
  <si>
    <t>08.01.2024.</t>
  </si>
  <si>
    <t>Primljena bjanko zadužnica jamstvo Okvirni sporazum za nabavu uredskih potrepština</t>
  </si>
  <si>
    <t>TIP-Kutina</t>
  </si>
  <si>
    <t>15.01.2024.</t>
  </si>
  <si>
    <t>22.01.2024.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</si>
  <si>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</si>
  <si>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</si>
  <si>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</si>
  <si>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</si>
  <si>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</si>
  <si>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</si>
  <si>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</si>
  <si>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</si>
  <si>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</si>
  <si>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</si>
  <si>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</si>
  <si>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</si>
  <si>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</si>
  <si>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</si>
  <si>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</si>
  <si>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</si>
  <si>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</si>
  <si>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</si>
  <si>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</si>
  <si>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</si>
  <si>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</si>
  <si>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</si>
  <si>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</si>
  <si>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</si>
  <si>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</si>
  <si>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</si>
  <si>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</si>
  <si>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</si>
  <si>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</si>
  <si>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</si>
  <si>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</si>
  <si>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</si>
  <si>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</si>
  <si>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Primljena bjanko zadužnica jamstvo za uredno ispunjenje ugovora ambulante u Topolovcu</t>
  </si>
  <si>
    <t>20.10.2023.</t>
  </si>
  <si>
    <t>24.01.2024.</t>
  </si>
  <si>
    <t>Ugovor o izvođenju radova vanjske odvodnje za zgradu Jodnog Lječilišta</t>
  </si>
  <si>
    <t>02.01.2024.</t>
  </si>
  <si>
    <t>Ugovor o izvođenju radova prespajanja mješovite kanalizacije zgrade Nove interne i budućeg parkirališta</t>
  </si>
  <si>
    <t>I. Dodatak Ugovoru o pružanju usluge stručnog nadzora nad izvođenjem radova cjelovite obnove zgrade Pedijatrije</t>
  </si>
  <si>
    <t>M-ING</t>
  </si>
  <si>
    <t>21.11.2023.</t>
  </si>
  <si>
    <t>I. Dodatak Ugovoru o pružanju usluga stručnog nadzora nad izvođenjem radova obnove Nove bolnice Petrinja</t>
  </si>
  <si>
    <t>Zem nadzor</t>
  </si>
  <si>
    <t>Ugovor o pružanju usluge projektantskog nadzora i korekcije izrađene projektne dokumentacije Nove interne OB Sisak</t>
  </si>
  <si>
    <t>Captura venti</t>
  </si>
  <si>
    <t>II. Dodatak Ugovoru o izvođenju radova obnove Nove interne OB Sisak</t>
  </si>
  <si>
    <t>Ugovor o pružanju usluge stručnog nadtora nad izvođenjem radova cjelovite obnove stare interne OB Sisak</t>
  </si>
  <si>
    <t>19.01.2023.</t>
  </si>
  <si>
    <t>Ugovor o nabavi opreme i manještaja za Gimnaziju Sisak</t>
  </si>
  <si>
    <t>07.11.2023.</t>
  </si>
  <si>
    <t>Jamstvo za otklanjanje nedostataka u jamstvenom roku Ugovor o izvođenju radova Gimnazija Sisak</t>
  </si>
  <si>
    <t>Jamtvo za otklanjanje nedostataka Ugovor o opremi OB Sisak-oprema za oftalmologiju</t>
  </si>
  <si>
    <t>Retina-ORL</t>
  </si>
  <si>
    <t>TELEMACH HRVATSKA</t>
  </si>
  <si>
    <t>Primljena bjanko zadužnica jamstvo za uredno ispunjenje Ugovora o nabavi Opremanje Doma za starije osobe Glina</t>
  </si>
  <si>
    <t>Festta</t>
  </si>
  <si>
    <t>26.01.2024.</t>
  </si>
  <si>
    <t>30.01.2024.</t>
  </si>
  <si>
    <t>Primljena bjanko zadužnica jamstvo za uredno ispunjenje Okvirnog  sporazuma o nabavi zaštićenih obrazaca</t>
  </si>
  <si>
    <t>Hrvatski telekom d.d.</t>
  </si>
  <si>
    <t>01.02.2024.</t>
  </si>
  <si>
    <t>Primljena bjanko zadužnica jamstvo za uredno ispunjenje ugovora o pružanju usluge stručnog nadzora Dom za psihički bolesne odrasle osobe Petrinja</t>
  </si>
  <si>
    <t>01.02.20224.</t>
  </si>
  <si>
    <t>05.02.2024.</t>
  </si>
  <si>
    <t>Primljena bjanko zadužnica jamstvo za uredno ispunjenje ugovora o nabavi opreme i namještaja I. OŠ Petrinja</t>
  </si>
  <si>
    <t>12.02.2024.</t>
  </si>
  <si>
    <t>Primljena bjanko zadužnica jamstvo za uredno ispunjenje ugovora o nabavi opreme za dvoranu I. OŠ Petrinja</t>
  </si>
  <si>
    <t>Sport Net inženjering</t>
  </si>
  <si>
    <t>Primljena bjanko zadužnica jamstvo za uredno ispunjenje ugovora o nabavi najma fotokopirnih uređaja za 2024. godinu</t>
  </si>
  <si>
    <t>Proprint</t>
  </si>
  <si>
    <t>Primljena bjanko zadužnica jamstvo za uredno ispunjenje I. Dodatka Ugovora o izvođenju radova cjelovite obnove zgrade sjedišta SMŽ</t>
  </si>
  <si>
    <t>08.02.2024.</t>
  </si>
  <si>
    <t>Primljena bjanko zadužnica jamstvo za uredno ispunjenje ugovora o nabavi usluge izrade idejnog projekta Poduzetničkog centra Sisak 3</t>
  </si>
  <si>
    <t>15.02.2024.</t>
  </si>
  <si>
    <t>Primljena bjanko zadužnica jamstvo za uredno ispunjenje Ugovora o pružanju usluge stručnog nadzora nad provođenjem radova cjelovite obnove HGK</t>
  </si>
  <si>
    <t>M2 ING PLUS</t>
  </si>
  <si>
    <t>19.02.2024.</t>
  </si>
  <si>
    <t>Primljena bjanko zadužnica jamstvo za uredno ispunjenje ugovora ambulanta Topolovac</t>
  </si>
  <si>
    <t>29.02.2024.</t>
  </si>
  <si>
    <t>05.03.2024.</t>
  </si>
  <si>
    <t>Primljene bjanko zadužnice po programu HBOR-subvencija kamata (Zoma i AL koncept)</t>
  </si>
  <si>
    <t>poduzetnici</t>
  </si>
  <si>
    <t>06.03.2024.</t>
  </si>
  <si>
    <t>Primljena bjanko zadužnica jamstvo za uredno ispunjenje ugovora o nabavi informatičke opreme</t>
  </si>
  <si>
    <t>Protis d.o.o.</t>
  </si>
  <si>
    <t>Primljena bjanko zadužnica jamstvo za uredno I.dodatka Ugovora o nabavi usluge projektno-tehničke dokumentacije Ulica Ivana Gundulića 5 Petrinja</t>
  </si>
  <si>
    <t>11.03.2024.</t>
  </si>
  <si>
    <t>Primljena bjanko zadužnica Ugovor o izradi glavnog i izvedbenog projekta Ekonomske škole Sisak</t>
  </si>
  <si>
    <t>26.06.2023.</t>
  </si>
  <si>
    <t>12.03.2023.</t>
  </si>
  <si>
    <t>Primljena bjanko zadužnica Ugovor o nabavi opreme za pomoćne objekte zdravstvenih ustanova u Petrinji</t>
  </si>
  <si>
    <t>12.03.2024.</t>
  </si>
  <si>
    <t>Primljena bjanko zadužnica Ugovor o nabavi opreme Dom zdravlja SMŽ</t>
  </si>
  <si>
    <t>Peruča</t>
  </si>
  <si>
    <t>09.02.2024.</t>
  </si>
  <si>
    <t>Primljena bjanko zadužnica jamstvo Ugovor o usluzi izrade idejnog projekta rekonstrukcija zgrade Vladka Mačeka Petrinja</t>
  </si>
  <si>
    <t>01.03.2024.</t>
  </si>
  <si>
    <t>Primljena bjanko zadužnica jamstvo za otklanjanje nedostataka u jamstvenom roku Ugovor o izvođenju radova obnove Doma zdravlja Petrinja, Ispostava Glina</t>
  </si>
  <si>
    <t>Presoflex</t>
  </si>
  <si>
    <t>18.03.2024.</t>
  </si>
  <si>
    <t>Primljena bjanko zadužnica jamtvo za uredno ispunjenje ugovora o nabavi radova Rimska 28</t>
  </si>
  <si>
    <t>Rebako</t>
  </si>
  <si>
    <t>12.12.2023.</t>
  </si>
  <si>
    <t>20.03.2024.</t>
  </si>
  <si>
    <t>Primljena bjanko zadužnica IV. dodatak Ugovoru o izvođenju radova cjelovite obnove zgrade Stare interne OB Sisak</t>
  </si>
  <si>
    <t>13.03.2024.</t>
  </si>
  <si>
    <t>22.03.2024.</t>
  </si>
  <si>
    <t>Primljena bjanko zadužnica Ugovor o pružanju usluge izrade projekta cjelovite obnove zgrade Odjela za psihijatriju i bolničku ljekarnu</t>
  </si>
  <si>
    <t>Primljena bjanko zadužnica Ugovor o izradi izmjene i dopune projekta cjelovite obnove Stare interne OB Sisak</t>
  </si>
  <si>
    <t>15.03.2024.</t>
  </si>
  <si>
    <t>Primljena bjanko zadužnica II. Dodatak ugovoru o pružanju stručnog nadzora nad izvođenjem radova obnove zgrade Nova interna</t>
  </si>
  <si>
    <t>Denk arhitekti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</si>
  <si>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</si>
  <si>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</si>
  <si>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</si>
  <si>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</si>
  <si>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</si>
  <si>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</si>
  <si>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</si>
  <si>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</si>
  <si>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</si>
  <si>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</si>
  <si>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</si>
  <si>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</si>
  <si>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</si>
  <si>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</si>
  <si>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</si>
  <si>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</si>
  <si>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Primljena bjanko zadužnica jamstvo za uredno ispunjenje Ugovora o usluzi izrade idejnog projekta Lječilište jodno</t>
  </si>
  <si>
    <t>27.03.2024.</t>
  </si>
  <si>
    <t>Primljena bjanko zadužnica za uredno ispunjenje II. Dodatka o izvođenju radova cjelovite obnove zgrade oš Petrinja</t>
  </si>
  <si>
    <t>Radnik d.d.</t>
  </si>
  <si>
    <t>Primljena bjanko zadužnica jamstvo za uredno izvršenje ugovora o nabavi Uređenje potkrovlja u Domu za starije i nemoćne osobe Sisak-podružnica Kutina</t>
  </si>
  <si>
    <t>LPD team</t>
  </si>
  <si>
    <t>25.03.2024.</t>
  </si>
  <si>
    <t>28.03.2024.</t>
  </si>
  <si>
    <t>Primljena bjanko zadužnica jamstvo za uredno ispunjenje ugovora o nabavi izrade projektno tehničke dokumentacije Dom zdravlja SMŽ-ambulanta Caprag</t>
  </si>
  <si>
    <t>02.04.2024.</t>
  </si>
  <si>
    <t>Primljena bjanko zadužnica jamstvo za uredno ispunjenje ugovora o nabavi izrade projektno tehničke dokumentacije Dom zdravlja SMŽ-ambulanta Sunja</t>
  </si>
  <si>
    <t>03.04.2024.</t>
  </si>
  <si>
    <t>Primljena bjanko zadužnica jamstvo za uredno ispunjenje Ugovora o pružanju poštanskih usluga</t>
  </si>
  <si>
    <t>Primljena bjanko zadužnica jamstvo za uredno ispunjenje II.Dodatka Ugovora o usluzi projektiranja s projektantskim nadzorom Dom zdravlja</t>
  </si>
  <si>
    <t>Radanović d.o.o.d</t>
  </si>
  <si>
    <t>08.02.2023.</t>
  </si>
  <si>
    <t>08.04.2024.</t>
  </si>
  <si>
    <t>Primljena bjanko zadužnica jamstvo Okvirni sporazum za nabavu električne energije</t>
  </si>
  <si>
    <t>14.03.2024.</t>
  </si>
  <si>
    <t>10.04.2024.</t>
  </si>
  <si>
    <t>Primljena bjanko zadužnica Ugovor o zakupu</t>
  </si>
  <si>
    <t>Studio Matija</t>
  </si>
  <si>
    <t>11.04.2024.</t>
  </si>
  <si>
    <t>Natalija Balent</t>
  </si>
  <si>
    <t>Come again</t>
  </si>
  <si>
    <t>11.12.2019.</t>
  </si>
  <si>
    <t xml:space="preserve">Primljena bjanko zadužnica </t>
  </si>
  <si>
    <t>NewMip</t>
  </si>
  <si>
    <t>15.04.2024.</t>
  </si>
  <si>
    <t>Promes Cvanciger</t>
  </si>
  <si>
    <t>19.01.2024.</t>
  </si>
  <si>
    <t>Primljena bjanko zadužnica jamstvo za uredno ispunjenje ugovora Prilagodba kupaonica i prostorija osobama smanjene pokretljivosti-Banovi dvori Glina</t>
  </si>
  <si>
    <t>Primljena bjanko zadužnica III. dodatak Ugovoru o pružanju usluga izgradnje Županijskog naselja Petrinia</t>
  </si>
  <si>
    <t>16.04.2024.</t>
  </si>
  <si>
    <t>Agrodalm d.o.o.</t>
  </si>
  <si>
    <t>18.04.2024.</t>
  </si>
  <si>
    <t>Primljena bjanko zadužnica jamstvo za uredno ispunjenje Ugovora o nabavi glavni i izvedbeni projekt poduzetnički inkubator Glina</t>
  </si>
  <si>
    <t>22.04.2024.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</si>
  <si>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</si>
  <si>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</si>
  <si>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</si>
  <si>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</si>
  <si>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</si>
  <si>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</si>
  <si>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</si>
  <si>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</si>
  <si>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</si>
  <si>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</si>
  <si>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</si>
  <si>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</si>
  <si>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</si>
  <si>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</si>
  <si>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</si>
  <si>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</si>
  <si>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24.04.2024.</t>
  </si>
  <si>
    <t>2 koncesionara - opća (obiteljska medicina)</t>
  </si>
  <si>
    <t>Primljena bjanko zadužnica jamstvo za uredno ispunjenje Ugovora o nabavi opreme za Dom zdravlja SMŽ</t>
  </si>
  <si>
    <t>Proxima informatika</t>
  </si>
  <si>
    <t>Primljena bjanko zadužnica I. Dodatak ugovoru o nabavi usluge izrade projektno-tehničke dokumentacije SŠ Petrinja</t>
  </si>
  <si>
    <t>M PLAN</t>
  </si>
  <si>
    <t>05.01.2024.</t>
  </si>
  <si>
    <t>29.04.2024.</t>
  </si>
  <si>
    <t>Primljene bjanko zadužnice po Programu "Tradicijski i umjetnički obrti za 2024. godinu"</t>
  </si>
  <si>
    <t>36 poduzetnika</t>
  </si>
  <si>
    <t>Mega</t>
  </si>
  <si>
    <t>Primljene bjanko zadužnice</t>
  </si>
  <si>
    <t>Dukat</t>
  </si>
  <si>
    <t>Primljena bjanko zadužnica jamstvo za uredno VII. Dodatka Ugovora o izvođenju radova Domobranske vojarne u Sisku</t>
  </si>
  <si>
    <t>08.05.2024.</t>
  </si>
  <si>
    <t>Primljena bjanko zadužnica po programu "HBOR-subvencija kredita"</t>
  </si>
  <si>
    <t>4 poduzetnika</t>
  </si>
  <si>
    <t>21.05.2024.</t>
  </si>
  <si>
    <t>Primljena bjanko zadužnica Ugovor o nabavi usluge izrade procjene otpornosti na klimatske promjene Mreže poduzetničkih inkubatora SMŽ</t>
  </si>
  <si>
    <t>Regionalna energetska agencija sjever</t>
  </si>
  <si>
    <t>17.05.2024.</t>
  </si>
  <si>
    <t>27.05.2024.</t>
  </si>
  <si>
    <t>Primljena bjanko zadužnica jamstvo za uredno ispunjenje Ugovora IV. Dodatak ugovoru cjelovite obnove zgrade Stare bolnice Petrinje</t>
  </si>
  <si>
    <t>Neving</t>
  </si>
  <si>
    <t>Primljene bjanko zadužnice po Projektu "Turizam plus u SMŽ" za dodjelu bespovratnih potpora u turizmu u 2024. godini</t>
  </si>
  <si>
    <t>korisnici potpore</t>
  </si>
  <si>
    <t>18.06.2024.</t>
  </si>
  <si>
    <t>13.05.2024.</t>
  </si>
  <si>
    <t>19.06.2024.</t>
  </si>
  <si>
    <t>Novi ambijent</t>
  </si>
  <si>
    <t>Primljena bjanko zadužnica DV Zvjezdice</t>
  </si>
  <si>
    <t>Primljena bjanko zadužnica jamstvo za uredno ispunjenje Ugovora o izradi procjembenih elaborata tržišne vrijednosti nekretnina od ovlaštenog sudskog vještaka</t>
  </si>
  <si>
    <t>Veridon d.o.o.</t>
  </si>
  <si>
    <t>25.06.2024.</t>
  </si>
  <si>
    <t>Izdana bjanko zadužnica projekt šetnja Naturom</t>
  </si>
  <si>
    <t>24.06.2024.</t>
  </si>
  <si>
    <t>Izdana suglasnost Lječilištu Topusko za dugoročno zaduženje</t>
  </si>
  <si>
    <t>29.05.2024.</t>
  </si>
  <si>
    <t>Primljena bjanko zaudžnica jamstvo za uredno ispunjenje Ugovora I. Dodatak ugovoru o pružanju stručnog nadzora zgrade SMŽ</t>
  </si>
  <si>
    <t>28.05.2024.</t>
  </si>
  <si>
    <t>26.06.2024.</t>
  </si>
  <si>
    <t>612.</t>
  </si>
  <si>
    <t>613.</t>
  </si>
  <si>
    <t>614.</t>
  </si>
  <si>
    <t>615.</t>
  </si>
  <si>
    <t>616.</t>
  </si>
  <si>
    <t>617.</t>
  </si>
  <si>
    <t>618.</t>
  </si>
  <si>
    <t>Primljena bjanko zadužnica Ugovor o nabavi opreme škola (Grupa 6,10 i 15)</t>
  </si>
  <si>
    <t>31.05.2024.</t>
  </si>
  <si>
    <t>28.06.2024.</t>
  </si>
  <si>
    <t>Primljena bjanko zadužnica Ugovor o nabavi namještaja za potrebe OŠ Jasenovac</t>
  </si>
  <si>
    <t>Školska oprema Gregić</t>
  </si>
  <si>
    <t>Primljena bjanko zadužnica Ugovor o nabavi opreme za potrebe škola (grupa 5)</t>
  </si>
  <si>
    <t>18.01.2024.</t>
  </si>
  <si>
    <t>EU PROJEKT-otpis kredita</t>
  </si>
  <si>
    <t>STANJE NA DAN 3.7.2024.</t>
  </si>
  <si>
    <t>Primljena bjanko zadužnica Ugovor o izvođenju radova obnova Doma za odrasle osobe Petrinja</t>
  </si>
  <si>
    <t>Agrad</t>
  </si>
  <si>
    <t>04.09.2023.</t>
  </si>
  <si>
    <t>04.07.2024.</t>
  </si>
  <si>
    <t>Primljena bjanko zadužnica jamstvo za uredno ispunjenje ugovora cjelovita obnova zgrade HGK</t>
  </si>
  <si>
    <t>19.03.2024.</t>
  </si>
  <si>
    <t>05.07.2024.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</si>
  <si>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</si>
  <si>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</si>
  <si>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</si>
  <si>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</si>
  <si>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</si>
  <si>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</si>
  <si>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</si>
  <si>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</si>
  <si>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</si>
  <si>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</si>
  <si>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</si>
  <si>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</si>
  <si>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</si>
  <si>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</si>
  <si>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</si>
  <si>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</si>
  <si>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</si>
  <si>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</si>
  <si>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</si>
  <si>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</si>
  <si>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</si>
  <si>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</si>
  <si>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</si>
  <si>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</si>
  <si>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</si>
  <si>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</si>
  <si>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</si>
  <si>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Primljena bjanko zadužnica jamstvo za Ugovor o pružanju usluge projektiranja instalacija medicinskog plina i zraka Nova interna Petrinja</t>
  </si>
  <si>
    <t>05.06.2024.</t>
  </si>
  <si>
    <t>08.07.2024.</t>
  </si>
  <si>
    <t>Primljena bjanko zadužnica jamstvo za uredno ispunjenje II. Dodatka Ugovora o nabavi izgradnja lifta VII odjel NPB Popovača</t>
  </si>
  <si>
    <t>09.07.2024.</t>
  </si>
  <si>
    <t>15.07.2024.</t>
  </si>
  <si>
    <t>Primljena bjanko zadužnica jamstvo za uredno ispunjenje Ugovora</t>
  </si>
  <si>
    <t>11.07.2024.</t>
  </si>
  <si>
    <t>Primljena bjanko zadužnica jamstvo za uredno ispunjenje ugovora o izradi projektno dokumentacije i projektantski nadzor cjelovite obnove OŠ Mladost Lekenik</t>
  </si>
  <si>
    <t>27.02.2024.</t>
  </si>
  <si>
    <t>Izdana bjanko zadužnica Projekt poboljšanje zdravstvene infrastrukture odjela za pulomologiju i palijativnu skrb u Petrinji</t>
  </si>
  <si>
    <t>19.07.2024.</t>
  </si>
  <si>
    <t>Primljena bjanko zadužnica IV. Dodatak Ugovora izrada projekta cjelovite obnove Rimska 19</t>
  </si>
  <si>
    <t>22.07.2024.</t>
  </si>
  <si>
    <t>Primljena bjanko zaudžnica jamstvo za uredno ispunjenje Ugovora o usluzi stručnog nadzora Pedijatrija OB Sisak</t>
  </si>
  <si>
    <t>M-ing</t>
  </si>
  <si>
    <t>14.07.2023.</t>
  </si>
  <si>
    <t>Primljena bjanko zadužnica jamstvo za uredno ispunjenje ugovora oprema Doma za starije osobe Petrinja</t>
  </si>
  <si>
    <t>18.07.2024.</t>
  </si>
  <si>
    <t>23.07.2024.</t>
  </si>
  <si>
    <t>24.07.2024.</t>
  </si>
  <si>
    <t>Primljena bjanko zadužnica jamstvo za uredno ispunjenje ugovora o nabavi telekomunikacijske usluge-javna govorna usluga</t>
  </si>
  <si>
    <t>A1 Hrvatska</t>
  </si>
  <si>
    <t>Primljena bjanko zadužnica Ugovor o usluzi sistematskog pregleda službenika i namještenika SMŽ</t>
  </si>
  <si>
    <t>Primamed</t>
  </si>
  <si>
    <t>Primljena bjanko zadužnica Dodatak ugovoru o izvođenju radova cjelovite obnove zgrade Stare interne OB Sisak</t>
  </si>
  <si>
    <t>Primljena bjanko zadužnica IV. Dodatak Ugovora o izvođenju radova zgrade osnovne Ulica Ivana Gundulića 5</t>
  </si>
  <si>
    <t>25.07.2024.</t>
  </si>
  <si>
    <t>Primljena bjanko zadužnica jamstvo za uredno ispunjenje ugovora o nabavi opreme za potrebe škola CDŠ</t>
  </si>
  <si>
    <t>Tehnomodeli</t>
  </si>
  <si>
    <t>29.07.2024.</t>
  </si>
  <si>
    <t>Izdana bjanko zadužnica "Uređenje igrališta Sunja"</t>
  </si>
  <si>
    <t>Primljena bjanko zadužnica jamstvo za garantni rok zgrada I.K.Sakcinskog 26</t>
  </si>
  <si>
    <t>Kostak graditeljstvo</t>
  </si>
  <si>
    <t>06.08.2024.</t>
  </si>
  <si>
    <t>Primljena bjanko zadužnica Dom za starije osobe Glina</t>
  </si>
  <si>
    <t>07.08.2024.</t>
  </si>
  <si>
    <t>Carmoto</t>
  </si>
  <si>
    <t>Primljena bjanko zadužnica Ugovor o nabavi vozla za CDŠ za OŠ Jasenovac</t>
  </si>
  <si>
    <t>27.08.2024.</t>
  </si>
  <si>
    <t>06.09.2024.</t>
  </si>
  <si>
    <t>Primljena bjanko zadužnica Ugovor o pružanju stručnog nadzora nad izvođenjem radova igralište Sunja</t>
  </si>
  <si>
    <t>So-RA ing</t>
  </si>
  <si>
    <t>21.08.2023.</t>
  </si>
  <si>
    <t>29.08.2024.</t>
  </si>
  <si>
    <t>Primljena bjanko zadužnica Ugovor o izvođenju radova igralište Sunja</t>
  </si>
  <si>
    <t>19.08.2024.</t>
  </si>
  <si>
    <t>Primljena bjanko zadužnica Ugovor o nabavi namještaja i oprema za uređenje Art Caffe-a</t>
  </si>
  <si>
    <t>14.08.2024.</t>
  </si>
  <si>
    <t>Primljena bjanko zadužnica Ugovor o nabavi ostale elektrotehničke opreme za potrebe OŠ Zorke Sever</t>
  </si>
  <si>
    <t>13.08.2024.</t>
  </si>
  <si>
    <t>26.08.2024.</t>
  </si>
  <si>
    <t>09.09.2024.</t>
  </si>
  <si>
    <t>Primljen novčani polog jamstvo za uredno ispunjenje ugovora Upravna zgrada SMŽ</t>
  </si>
  <si>
    <t>Primljena bjanko zadužnica jamstvo za otklanjanje nedostataka Ugovor o usluzi izrade projektno tehničke dokumentacije Odjel za fizikalnu medicinu Jodno OB Sisak</t>
  </si>
  <si>
    <t>Submap</t>
  </si>
  <si>
    <t>30.3.2023.</t>
  </si>
  <si>
    <t>11.09.2024.</t>
  </si>
  <si>
    <t>Primljena bjanko zadužnica jamstvo za uredno ispunjenje II. Dodatka Ugovoru o pružanju stručnog nadzora zgrada Kinematograf Topusko</t>
  </si>
  <si>
    <t>17.09.2024.</t>
  </si>
  <si>
    <t>Primljena bjanko zadužnica Ugovor oopremanje CDŠ OŠ Davorina Trstenjaka Kostajnica</t>
  </si>
  <si>
    <t>23.09.2024.</t>
  </si>
  <si>
    <t>Primljena garancija Jamstvo za uredno ispunjenje ugovora za nabavu opreme za upravnu zgradu SMŽ</t>
  </si>
  <si>
    <t>Primat logistika</t>
  </si>
  <si>
    <t>18.09.2024.</t>
  </si>
  <si>
    <t>25.09.2024.</t>
  </si>
  <si>
    <t>Primljena bjanko zadužnica Ugovor o nabavi izrade glavnog i izvedbenog projekta Poduzetnički inkubator Sisak</t>
  </si>
  <si>
    <t>26.09.2024.</t>
  </si>
  <si>
    <t>27.09.2024.</t>
  </si>
  <si>
    <t>Primljena bjanko zadužnica Ugovor o nabavi vanjske pozornice s konstrukcijom za ozvučenje i rasvjetu</t>
  </si>
  <si>
    <t>Nika-konstrukcije</t>
  </si>
  <si>
    <t>04.10.2024.</t>
  </si>
  <si>
    <t>Primljena bjanko zadužnica jamstvo za uredno ispunjenje Ugovora Opremanje uredskih prostora i smještajnih kapaciteta Rimska 19</t>
  </si>
  <si>
    <t>03.10.2024.</t>
  </si>
  <si>
    <t>08.10.2024.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</si>
  <si>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</si>
  <si>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</si>
  <si>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</si>
  <si>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</si>
  <si>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</si>
  <si>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</si>
  <si>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</si>
  <si>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</si>
  <si>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</si>
  <si>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</si>
  <si>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</si>
  <si>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Primljena bjanko zadužnica jamstvo za uredno ispunjenje Ugovora o nabavi radova na završetku Učeničkog doma u Sisku</t>
  </si>
  <si>
    <t>20.09.2024.</t>
  </si>
  <si>
    <t>Marčinković građevinski obrt</t>
  </si>
  <si>
    <t>10.10.2024.</t>
  </si>
  <si>
    <t>Primljena bjanko zadužnica jamstvo za uredno ispunjenje II. Dodatka ugovora o izvođenju radova zgrade SMŽ</t>
  </si>
  <si>
    <t>14.10.2024.</t>
  </si>
  <si>
    <t>Primljena bjanko zadužnica V. Dodatak Ugovoru o izvođenju radova obnove zgrade osnovne škole, Ulica Ivana Gundulića 5</t>
  </si>
  <si>
    <t>09.10.2024.</t>
  </si>
  <si>
    <t xml:space="preserve">16.10.2024. </t>
  </si>
  <si>
    <t>Primljena bjanko zadužnica jamstvo za uredno ispunjenje ugovora za izvedbu radova oborinske odovodnje i uređenje okoliša I.K.Sakcinskog 26</t>
  </si>
  <si>
    <t>Paratus primus</t>
  </si>
  <si>
    <t>07.10.2024.</t>
  </si>
  <si>
    <t>17.10.2024.</t>
  </si>
  <si>
    <t>Primljena bjanko zadužnica jamstvo za uredno ispunjenje Ugovora o opremanju zgrade Ivana Kukuljevića Sakcinskog 26</t>
  </si>
  <si>
    <t>Primat-RD</t>
  </si>
  <si>
    <t>28.10.2024.</t>
  </si>
  <si>
    <t>Primljena bjanko zadužnica jamstvo za otklanjanje nedostataka u jamstvenom roku Ugovor o nabavi opreme za dvoranu I.OŠ Petrinja</t>
  </si>
  <si>
    <t>Primljena bjanko zadužnica jamstvo za uredno ispunjenje Ugovora o otklanjanju građevine-Lađarska ulica 3</t>
  </si>
  <si>
    <t>30.09.2024.</t>
  </si>
  <si>
    <t>Primljena bjanko zadužnica jamstvo za otklanjanje nedostataka u jamstvenom roku Ugovor o usluzi projektiranja s projektantskim nadzorom ambulanta Sunja</t>
  </si>
  <si>
    <t>31.01.2023.</t>
  </si>
  <si>
    <t>07.11.2024.</t>
  </si>
  <si>
    <t>Primljena bjanko zadužnica jamstvo za uredno ispunjenje ugovora igralište Sunja</t>
  </si>
  <si>
    <t>06.11.2024.</t>
  </si>
  <si>
    <t>08.11.2024.</t>
  </si>
  <si>
    <t>Primljena bjanko zadužnica jamstvo za uredno ispunjenje ugovora o usluzi stručnog nadzora nad izgradnjom Ekonomske škole</t>
  </si>
  <si>
    <t>Kling</t>
  </si>
  <si>
    <t>13.11.2024.</t>
  </si>
  <si>
    <t>Primljena bjanko zadužnica jamstvo za uredno ispunjenje ugovora o javnoj nabavi multimedijske opreme Natura SMŽ</t>
  </si>
  <si>
    <t>Grow d.o.o.</t>
  </si>
  <si>
    <t>21.10.2024.</t>
  </si>
  <si>
    <t>657.</t>
  </si>
  <si>
    <t>658.</t>
  </si>
  <si>
    <t>659.</t>
  </si>
  <si>
    <t>660.</t>
  </si>
  <si>
    <t>661.</t>
  </si>
  <si>
    <t>662.</t>
  </si>
  <si>
    <t>663.</t>
  </si>
  <si>
    <t>664.</t>
  </si>
  <si>
    <t>14.11.2024.</t>
  </si>
  <si>
    <t>Primljena bjanko zadužnica Ugovor o nabavi stručnog nadzora nad uređenjem prometne infrastrukture u krugu zgrade pedijatrije</t>
  </si>
  <si>
    <t>Primljena bjanko zadužnica Ugovor o izvođenju radova uređenja prometne infrastrukture zgrade pedijatrije</t>
  </si>
  <si>
    <t>Toni-gale</t>
  </si>
  <si>
    <t>04.11.2024.</t>
  </si>
  <si>
    <t>Primljena bjanko zadužnica Ugovor za izvođenjke radova obnovce zgrade Nove bolnice Petrinja</t>
  </si>
  <si>
    <t>Agrad projekt</t>
  </si>
  <si>
    <t>Primljena bjanko zadužnica jamstvo za uredno ispunjenje Ugovora o usluzi upravljanja projektom izgradnje Ekonomske škole</t>
  </si>
  <si>
    <t>Alcina d.o.o.</t>
  </si>
  <si>
    <t>15.11.2024.</t>
  </si>
  <si>
    <t>25.11.2024.</t>
  </si>
  <si>
    <t>Primljena bjanko zadužnica II. Dodatak Ugovoru o stručnom nadzoru nad izvedbom radova izgradnje Doma zdravlja Petrinja</t>
  </si>
  <si>
    <t>27.11.2024.</t>
  </si>
  <si>
    <t>Primljena bjanko zadužnica jamstvo II. Dodatak ugovoru nad izvedbom cjelovite obnove I.K.Sakcinskog 26</t>
  </si>
  <si>
    <t>10.08.2023.</t>
  </si>
  <si>
    <t>Primljena bjanko zadužnica jamstvo za uredno ispunjenje Ugovora o izvođenju radova nove UNP plinske instalacije na lokaciji Zeleni brijeg Petrinja</t>
  </si>
  <si>
    <t>22.11.2024.</t>
  </si>
  <si>
    <t>Primljena garancija banke jamstvo za uredno ispunjenje ugovora o izvođenju radova instalacija medicinskih plinova OB Sisak</t>
  </si>
  <si>
    <t>28.11.2024.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</si>
  <si>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</si>
  <si>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</si>
  <si>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</si>
  <si>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</si>
  <si>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</si>
  <si>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</si>
  <si>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</si>
  <si>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</si>
  <si>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</si>
  <si>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</si>
  <si>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</si>
  <si>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</si>
  <si>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</si>
  <si>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</si>
  <si>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Primljena bjanko zadužnica jamstvo za uredno izvršenje III. Dodatka Ugovoru o nabavi projektne dokumentacije i radova NPB Popovača</t>
  </si>
  <si>
    <t>04.12.2024.</t>
  </si>
  <si>
    <t>Primljena bjanko zadužnica jamstvo za uredno ispunjenje IV. Dodatka Ugovoru o usluzi projektiranja s projektantskim nadzorom Ambulante Caprag</t>
  </si>
  <si>
    <t>11.06.2024.</t>
  </si>
  <si>
    <t>Primljena bjanko zadužnica jamstvo za uredno ispunjenje Okvirnog sporazuma o pružanju usluge čuvanja imovine i osoba-zaštitarske usluge</t>
  </si>
  <si>
    <t>Guardian d.o.o.</t>
  </si>
  <si>
    <t>02.12.2024.</t>
  </si>
  <si>
    <t>09.12.2024.</t>
  </si>
  <si>
    <t>Primljena bjanko zadužnica Ugovor o pružanju usluge projektantskog nadzora energetske obnove zavod za forenzičku psihijatriju NPB Popovača</t>
  </si>
  <si>
    <t>10.12.2024.</t>
  </si>
  <si>
    <t>17.12.2024.</t>
  </si>
  <si>
    <t>Primljena bjanko zadužnica Ugovor o izvođenju podopolagačkih i elektroinstalaterskih radova na zgradi Jodnog Lječilišta</t>
  </si>
  <si>
    <t>UO Blakom</t>
  </si>
  <si>
    <t>12.12.2024.</t>
  </si>
  <si>
    <t>19.12.2024.</t>
  </si>
  <si>
    <t>STANJE IZDANIH INTRUMENATA OSIGURANJA NA DAN 19.12.2024.</t>
  </si>
  <si>
    <t>Primljena bjanko zadužnica jamstvo za uredno ispunjenje XII. Dodatka ugovoru o izvršenju radova Domobranske vojarne u Sisku</t>
  </si>
  <si>
    <t>21.08.2024.</t>
  </si>
  <si>
    <t>30.12.2024.</t>
  </si>
  <si>
    <t>Primljena bjanko zadužnica Ugovor o izvođenju radova Županijskog naselja Zelenjak</t>
  </si>
  <si>
    <t>12.04.2024.</t>
  </si>
  <si>
    <t>31.12.2024.</t>
  </si>
  <si>
    <t>Primljena bjanko zadužnica Ugovor o pružanju stručnog nadzora na izvođenju radova Županijskog naselja Zelenjak</t>
  </si>
  <si>
    <t>Primljene bjanko zadužnice po Programu HBOR-subvencije kamata (5 poduzetnika)</t>
  </si>
  <si>
    <t>Primljene bjanko zadužnice Ugovor o usluzi najma plakatnih površina za informiranje o projektima i aktivnostima SMŽ</t>
  </si>
  <si>
    <t>02.01.2025.</t>
  </si>
  <si>
    <t>Primljena bjanko zadužnica jamstvo za uredno ispunjenje VI. Dodatka ugovora o izvođenju radova cjelovite obnove zgrade osnovne škole Ivana Gundulića 5, Petrinja</t>
  </si>
  <si>
    <t>13.12.2024.</t>
  </si>
  <si>
    <t>09.01.2025.</t>
  </si>
  <si>
    <t>stanje 31.12.2024. 991413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</si>
</sst>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25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wrapText="1"/>
    </xf>
    <xf numFmtId="4" fontId="9" fillId="0" borderId="0" xfId="0" applyNumberFormat="1" applyFont="1"/>
    <xf numFmtId="0" fontId="0" fillId="0" borderId="1" xfId="0" applyBorder="1" applyAlignment="1">
      <alignment horizontal="center" wrapText="1"/>
    </xf>
    <xf numFmtId="4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4" fillId="0" borderId="0" xfId="0" applyFont="1"/>
    <xf numFmtId="4" fontId="1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wrapText="1"/>
    </xf>
    <xf numFmtId="14" fontId="0" fillId="0" borderId="1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wrapText="1"/>
    </xf>
    <xf numFmtId="0" fontId="8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left"/>
    </xf>
    <xf numFmtId="14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14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4" fontId="0" fillId="0" borderId="4" xfId="0" applyNumberFormat="1" applyBorder="1" applyAlignment="1">
      <alignment horizontal="center" wrapText="1"/>
    </xf>
    <xf numFmtId="0" fontId="13" fillId="3" borderId="0" xfId="0" applyFont="1" applyFill="1"/>
    <xf numFmtId="4" fontId="13" fillId="3" borderId="0" xfId="0" applyNumberFormat="1" applyFont="1" applyFill="1" applyAlignment="1">
      <alignment horizontal="center"/>
    </xf>
    <xf numFmtId="0" fontId="13" fillId="5" borderId="0" xfId="0" applyFont="1" applyFill="1"/>
    <xf numFmtId="4" fontId="13" fillId="5" borderId="0" xfId="0" applyNumberFormat="1" applyFont="1" applyFill="1" applyAlignment="1">
      <alignment horizontal="center"/>
    </xf>
    <xf numFmtId="0" fontId="13" fillId="4" borderId="0" xfId="0" applyFont="1" applyFill="1"/>
    <xf numFmtId="4" fontId="13" fillId="4" borderId="0" xfId="0" applyNumberFormat="1" applyFont="1" applyFill="1" applyAlignment="1">
      <alignment horizontal="center"/>
    </xf>
    <xf numFmtId="4" fontId="6" fillId="6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3" xfId="0" applyBorder="1"/>
    <xf numFmtId="4" fontId="14" fillId="2" borderId="0" xfId="0" applyNumberFormat="1" applyFont="1" applyFill="1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8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" fontId="0" fillId="2" borderId="1" xfId="0" applyNumberFormat="1" applyFill="1" applyBorder="1" applyAlignment="1">
      <alignment horizontal="right" wrapText="1"/>
    </xf>
    <xf numFmtId="4" fontId="0" fillId="2" borderId="1" xfId="0" applyNumberForma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0" fillId="5" borderId="5" xfId="0" applyFill="1" applyBorder="1" applyAlignment="1">
      <alignment horizontal="left"/>
    </xf>
    <xf numFmtId="2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wrapText="1"/>
    </xf>
    <xf numFmtId="0" fontId="6" fillId="0" borderId="2" xfId="0" applyFont="1" applyBorder="1" applyAlignment="1">
      <alignment wrapText="1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6"/>
  <sheetViews>
    <sheetView topLeftCell="A649" zoomScale="114" zoomScaleNormal="114" workbookViewId="0">
      <selection activeCell="F664" sqref="F664"/>
    </sheetView>
  </sheetViews>
  <sheetFormatPr defaultRowHeight="15" x14ac:dyDescent="0.25"/>
  <cols>
    <col min="1" max="1" width="5.140625" customWidth="1"/>
    <col min="2" max="2" width="59.28515625" customWidth="1"/>
    <col min="3" max="3" width="34.85546875" style="5" customWidth="1"/>
    <col min="4" max="4" width="19.7109375" style="5" customWidth="1"/>
    <col min="5" max="5" width="18.140625" style="5" customWidth="1"/>
    <col min="6" max="6" width="23.28515625" style="80" customWidth="1"/>
    <col min="7" max="7" width="12.7109375" customWidth="1"/>
    <col min="11" max="11" width="12.7109375" bestFit="1" customWidth="1"/>
  </cols>
  <sheetData>
    <row r="1" spans="1:6" x14ac:dyDescent="0.25">
      <c r="B1" s="6" t="s">
        <v>162</v>
      </c>
    </row>
    <row r="2" spans="1:6" ht="32.25" x14ac:dyDescent="0.5">
      <c r="A2" s="1"/>
      <c r="B2" s="1"/>
      <c r="C2" s="39" t="s">
        <v>34</v>
      </c>
      <c r="D2" s="39"/>
      <c r="E2" s="25"/>
    </row>
    <row r="3" spans="1:6" ht="32.25" x14ac:dyDescent="0.5">
      <c r="A3" s="1"/>
      <c r="B3" s="1"/>
      <c r="C3" s="39"/>
      <c r="D3" s="39"/>
      <c r="E3" s="25"/>
    </row>
    <row r="4" spans="1:6" ht="26.25" x14ac:dyDescent="0.4">
      <c r="C4" s="40" t="s">
        <v>35</v>
      </c>
      <c r="D4" s="41"/>
    </row>
    <row r="5" spans="1:6" ht="26.25" x14ac:dyDescent="0.4">
      <c r="C5" s="40"/>
      <c r="D5" s="41"/>
    </row>
    <row r="7" spans="1:6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81" t="s">
        <v>160</v>
      </c>
    </row>
    <row r="8" spans="1:6" ht="45" customHeight="1" x14ac:dyDescent="0.25">
      <c r="A8" s="7">
        <v>1</v>
      </c>
      <c r="B8" s="8" t="s">
        <v>6</v>
      </c>
      <c r="C8" s="14" t="s">
        <v>7</v>
      </c>
      <c r="D8" s="14" t="s">
        <v>8</v>
      </c>
      <c r="E8" s="64" t="s">
        <v>5</v>
      </c>
      <c r="F8" s="82">
        <f ca="1">+F661+F8:F17+F8:F20+F8:F594</f>
        <v>0</v>
      </c>
    </row>
    <row r="9" spans="1:6" ht="45" customHeight="1" x14ac:dyDescent="0.25">
      <c r="A9" s="7">
        <v>2</v>
      </c>
      <c r="B9" s="8"/>
      <c r="C9" s="58" t="s">
        <v>883</v>
      </c>
      <c r="D9" s="14" t="s">
        <v>10</v>
      </c>
      <c r="E9" s="64" t="s">
        <v>9</v>
      </c>
      <c r="F9" s="83">
        <f ca="1">+F662+F9:F18+F9:F21+F9:F595</f>
        <v>0</v>
      </c>
    </row>
    <row r="10" spans="1:6" ht="45" customHeight="1" x14ac:dyDescent="0.25">
      <c r="A10" s="7">
        <v>3</v>
      </c>
      <c r="B10" s="8"/>
      <c r="C10" s="58" t="s">
        <v>885</v>
      </c>
      <c r="D10" s="14" t="s">
        <v>11</v>
      </c>
      <c r="E10" s="64" t="s">
        <v>9</v>
      </c>
      <c r="F10" s="83">
        <f ca="1">+F663+F10:F19+F10:F22+F10:F596</f>
        <v>0</v>
      </c>
    </row>
    <row r="11" spans="1:6" ht="45" customHeight="1" x14ac:dyDescent="0.25">
      <c r="A11" s="7">
        <v>4</v>
      </c>
      <c r="B11" s="8"/>
      <c r="C11" s="58" t="s">
        <v>887</v>
      </c>
      <c r="D11" s="14"/>
      <c r="E11" s="64"/>
      <c r="F11" s="83">
        <f t="shared" ref="F11:F17" ca="1" si="0">+F664+F11:F20+F11:F23+F11:F660</f>
        <v>0</v>
      </c>
    </row>
    <row r="12" spans="1:6" ht="45" customHeight="1" x14ac:dyDescent="0.25">
      <c r="A12" s="7">
        <v>5</v>
      </c>
      <c r="B12" s="8"/>
      <c r="C12" s="14" t="s">
        <v>884</v>
      </c>
      <c r="D12" s="14" t="s">
        <v>12</v>
      </c>
      <c r="E12" s="64" t="s">
        <v>9</v>
      </c>
      <c r="F12" s="82">
        <f t="shared" ca="1" si="0"/>
        <v>0</v>
      </c>
    </row>
    <row r="13" spans="1:6" ht="45" customHeight="1" x14ac:dyDescent="0.25">
      <c r="A13" s="7">
        <v>6</v>
      </c>
      <c r="B13" s="8"/>
      <c r="C13" s="58" t="s">
        <v>1663</v>
      </c>
      <c r="D13" s="14" t="s">
        <v>13</v>
      </c>
      <c r="E13" s="64" t="s">
        <v>9</v>
      </c>
      <c r="F13" s="83">
        <f t="shared" ca="1" si="0"/>
        <v>0</v>
      </c>
    </row>
    <row r="14" spans="1:6" ht="45" customHeight="1" x14ac:dyDescent="0.25">
      <c r="A14" s="7">
        <v>7</v>
      </c>
      <c r="B14" s="8"/>
      <c r="C14" s="58" t="s">
        <v>886</v>
      </c>
      <c r="D14" s="14" t="s">
        <v>14</v>
      </c>
      <c r="E14" s="64" t="s">
        <v>9</v>
      </c>
      <c r="F14" s="83">
        <f t="shared" ca="1" si="0"/>
        <v>0</v>
      </c>
    </row>
    <row r="15" spans="1:6" ht="45" customHeight="1" x14ac:dyDescent="0.25">
      <c r="A15" s="7">
        <v>8</v>
      </c>
      <c r="B15" s="8"/>
      <c r="C15" s="58" t="s">
        <v>792</v>
      </c>
      <c r="D15" s="14" t="s">
        <v>15</v>
      </c>
      <c r="E15" s="64" t="s">
        <v>9</v>
      </c>
      <c r="F15" s="83">
        <f t="shared" ca="1" si="0"/>
        <v>0</v>
      </c>
    </row>
    <row r="16" spans="1:6" ht="45" customHeight="1" x14ac:dyDescent="0.25">
      <c r="A16" s="7">
        <v>9</v>
      </c>
      <c r="B16" s="8" t="s">
        <v>17</v>
      </c>
      <c r="C16" s="14" t="s">
        <v>18</v>
      </c>
      <c r="D16" s="14" t="s">
        <v>19</v>
      </c>
      <c r="E16" s="64" t="s">
        <v>16</v>
      </c>
      <c r="F16" s="82">
        <f t="shared" ca="1" si="0"/>
        <v>0</v>
      </c>
    </row>
    <row r="17" spans="1:6" ht="45" customHeight="1" x14ac:dyDescent="0.25">
      <c r="A17" s="7">
        <v>10</v>
      </c>
      <c r="B17" s="8" t="s">
        <v>20</v>
      </c>
      <c r="C17" s="14" t="s">
        <v>21</v>
      </c>
      <c r="D17" s="14" t="s">
        <v>22</v>
      </c>
      <c r="E17" s="64" t="s">
        <v>23</v>
      </c>
      <c r="F17" s="82">
        <f t="shared" ca="1" si="0"/>
        <v>0</v>
      </c>
    </row>
    <row r="18" spans="1:6" ht="45" customHeight="1" x14ac:dyDescent="0.25">
      <c r="A18" s="7">
        <v>11</v>
      </c>
      <c r="B18" s="8" t="s">
        <v>24</v>
      </c>
      <c r="C18" s="42" t="s">
        <v>25</v>
      </c>
      <c r="D18" s="14" t="s">
        <v>26</v>
      </c>
      <c r="E18" s="64" t="s">
        <v>27</v>
      </c>
      <c r="F18" s="82">
        <v>400000</v>
      </c>
    </row>
    <row r="19" spans="1:6" ht="45" customHeight="1" x14ac:dyDescent="0.25">
      <c r="A19" s="7">
        <v>12</v>
      </c>
      <c r="B19" s="8" t="s">
        <v>28</v>
      </c>
      <c r="C19" s="42" t="s">
        <v>25</v>
      </c>
      <c r="D19" s="14" t="s">
        <v>26</v>
      </c>
      <c r="E19" s="64" t="s">
        <v>27</v>
      </c>
      <c r="F19" s="82">
        <v>100000</v>
      </c>
    </row>
    <row r="20" spans="1:6" ht="45" customHeight="1" x14ac:dyDescent="0.25">
      <c r="A20" s="7">
        <v>13</v>
      </c>
      <c r="B20" s="8" t="s">
        <v>29</v>
      </c>
      <c r="C20" s="42" t="s">
        <v>25</v>
      </c>
      <c r="D20" s="14" t="s">
        <v>26</v>
      </c>
      <c r="E20" s="64" t="s">
        <v>27</v>
      </c>
      <c r="F20" s="82">
        <v>100000</v>
      </c>
    </row>
    <row r="21" spans="1:6" ht="45" customHeight="1" x14ac:dyDescent="0.25">
      <c r="A21" s="7">
        <v>14</v>
      </c>
      <c r="B21" s="8" t="s">
        <v>30</v>
      </c>
      <c r="C21" s="42" t="s">
        <v>31</v>
      </c>
      <c r="D21" s="14" t="s">
        <v>32</v>
      </c>
      <c r="E21" s="64" t="s">
        <v>33</v>
      </c>
      <c r="F21" s="82">
        <v>500000</v>
      </c>
    </row>
    <row r="22" spans="1:6" ht="45" customHeight="1" x14ac:dyDescent="0.25">
      <c r="A22" s="7">
        <v>15</v>
      </c>
      <c r="B22" s="8" t="s">
        <v>36</v>
      </c>
      <c r="C22" s="14" t="s">
        <v>37</v>
      </c>
      <c r="D22" s="14" t="s">
        <v>38</v>
      </c>
      <c r="E22" s="64" t="s">
        <v>39</v>
      </c>
      <c r="F22" s="84">
        <v>134862.5</v>
      </c>
    </row>
    <row r="23" spans="1:6" ht="45" customHeight="1" x14ac:dyDescent="0.25">
      <c r="A23" s="7">
        <v>16</v>
      </c>
      <c r="B23" s="8" t="s">
        <v>42</v>
      </c>
      <c r="C23" s="14" t="s">
        <v>43</v>
      </c>
      <c r="D23" s="14" t="s">
        <v>41</v>
      </c>
      <c r="E23" s="64" t="s">
        <v>44</v>
      </c>
      <c r="F23" s="84">
        <v>532116</v>
      </c>
    </row>
    <row r="24" spans="1:6" ht="45" customHeight="1" x14ac:dyDescent="0.25">
      <c r="A24" s="7">
        <v>17</v>
      </c>
      <c r="B24" s="8" t="s">
        <v>45</v>
      </c>
      <c r="C24" s="14" t="s">
        <v>43</v>
      </c>
      <c r="D24" s="14" t="s">
        <v>41</v>
      </c>
      <c r="E24" s="64" t="s">
        <v>44</v>
      </c>
      <c r="F24" s="84">
        <v>266058</v>
      </c>
    </row>
    <row r="25" spans="1:6" ht="45" customHeight="1" x14ac:dyDescent="0.25">
      <c r="A25" s="7">
        <v>18</v>
      </c>
      <c r="B25" s="8" t="s">
        <v>46</v>
      </c>
      <c r="C25" s="14" t="s">
        <v>47</v>
      </c>
      <c r="D25" s="14"/>
      <c r="E25" s="64" t="s">
        <v>48</v>
      </c>
      <c r="F25" s="84">
        <v>80259.990000000005</v>
      </c>
    </row>
    <row r="26" spans="1:6" ht="45" customHeight="1" x14ac:dyDescent="0.25">
      <c r="A26" s="7">
        <v>19</v>
      </c>
      <c r="B26" s="8" t="s">
        <v>49</v>
      </c>
      <c r="C26" s="14" t="s">
        <v>50</v>
      </c>
      <c r="D26" s="14" t="s">
        <v>51</v>
      </c>
      <c r="E26" s="64" t="s">
        <v>52</v>
      </c>
      <c r="F26" s="84">
        <v>10000</v>
      </c>
    </row>
    <row r="27" spans="1:6" ht="45" customHeight="1" x14ac:dyDescent="0.25">
      <c r="A27" s="7">
        <v>20</v>
      </c>
      <c r="B27" s="8" t="s">
        <v>53</v>
      </c>
      <c r="C27" s="14" t="s">
        <v>54</v>
      </c>
      <c r="D27" s="14" t="s">
        <v>55</v>
      </c>
      <c r="E27" s="64" t="s">
        <v>56</v>
      </c>
      <c r="F27" s="84">
        <v>0</v>
      </c>
    </row>
    <row r="28" spans="1:6" ht="45" customHeight="1" x14ac:dyDescent="0.25">
      <c r="A28" s="7">
        <v>21</v>
      </c>
      <c r="B28" s="8" t="s">
        <v>57</v>
      </c>
      <c r="C28" s="14" t="s">
        <v>58</v>
      </c>
      <c r="D28" s="14" t="s">
        <v>59</v>
      </c>
      <c r="E28" s="64" t="s">
        <v>60</v>
      </c>
      <c r="F28" s="84">
        <v>100000</v>
      </c>
    </row>
    <row r="29" spans="1:6" ht="45" customHeight="1" x14ac:dyDescent="0.25">
      <c r="A29" s="7">
        <v>22</v>
      </c>
      <c r="B29" s="8" t="s">
        <v>61</v>
      </c>
      <c r="C29" s="14" t="s">
        <v>62</v>
      </c>
      <c r="D29" s="14" t="s">
        <v>63</v>
      </c>
      <c r="E29" s="64" t="s">
        <v>64</v>
      </c>
      <c r="F29" s="84">
        <v>50000</v>
      </c>
    </row>
    <row r="30" spans="1:6" ht="45" customHeight="1" x14ac:dyDescent="0.25">
      <c r="A30" s="7">
        <v>23</v>
      </c>
      <c r="B30" s="8" t="s">
        <v>65</v>
      </c>
      <c r="C30" s="14" t="s">
        <v>66</v>
      </c>
      <c r="D30" s="14" t="s">
        <v>67</v>
      </c>
      <c r="E30" s="64" t="s">
        <v>68</v>
      </c>
      <c r="F30" s="84">
        <v>500000</v>
      </c>
    </row>
    <row r="31" spans="1:6" ht="45" customHeight="1" x14ac:dyDescent="0.25">
      <c r="A31" s="7">
        <v>24</v>
      </c>
      <c r="B31" s="8" t="s">
        <v>69</v>
      </c>
      <c r="C31" s="14" t="s">
        <v>40</v>
      </c>
      <c r="D31" s="14" t="s">
        <v>70</v>
      </c>
      <c r="E31" s="64" t="s">
        <v>71</v>
      </c>
      <c r="F31" s="84">
        <v>200000</v>
      </c>
    </row>
    <row r="32" spans="1:6" ht="45" customHeight="1" x14ac:dyDescent="0.25">
      <c r="A32" s="7">
        <v>25</v>
      </c>
      <c r="B32" s="8" t="s">
        <v>72</v>
      </c>
      <c r="C32" s="14" t="s">
        <v>73</v>
      </c>
      <c r="D32" s="14" t="s">
        <v>74</v>
      </c>
      <c r="E32" s="64" t="s">
        <v>75</v>
      </c>
      <c r="F32" s="84">
        <v>2099916</v>
      </c>
    </row>
    <row r="33" spans="1:6" ht="45" customHeight="1" x14ac:dyDescent="0.25">
      <c r="A33" s="7">
        <v>26</v>
      </c>
      <c r="B33" s="8" t="s">
        <v>76</v>
      </c>
      <c r="C33" s="14" t="s">
        <v>77</v>
      </c>
      <c r="D33" s="14" t="s">
        <v>75</v>
      </c>
      <c r="E33" s="64" t="s">
        <v>78</v>
      </c>
      <c r="F33" s="84">
        <v>50000</v>
      </c>
    </row>
    <row r="34" spans="1:6" ht="45" customHeight="1" x14ac:dyDescent="0.25">
      <c r="A34" s="7">
        <v>27</v>
      </c>
      <c r="B34" s="8" t="s">
        <v>80</v>
      </c>
      <c r="C34" s="14" t="s">
        <v>40</v>
      </c>
      <c r="D34" s="14" t="s">
        <v>79</v>
      </c>
      <c r="E34" s="64" t="s">
        <v>81</v>
      </c>
      <c r="F34" s="84">
        <v>434699.3</v>
      </c>
    </row>
    <row r="35" spans="1:6" ht="45" customHeight="1" x14ac:dyDescent="0.25">
      <c r="A35" s="7">
        <v>28</v>
      </c>
      <c r="B35" s="8" t="s">
        <v>82</v>
      </c>
      <c r="C35" s="14" t="s">
        <v>83</v>
      </c>
      <c r="D35" s="14" t="s">
        <v>84</v>
      </c>
      <c r="E35" s="64" t="s">
        <v>85</v>
      </c>
      <c r="F35" s="84">
        <v>0</v>
      </c>
    </row>
    <row r="36" spans="1:6" ht="45" customHeight="1" x14ac:dyDescent="0.25">
      <c r="A36" s="7">
        <v>29</v>
      </c>
      <c r="B36" s="8" t="s">
        <v>86</v>
      </c>
      <c r="C36" s="14" t="s">
        <v>87</v>
      </c>
      <c r="D36" s="14" t="s">
        <v>88</v>
      </c>
      <c r="E36" s="64" t="s">
        <v>89</v>
      </c>
      <c r="F36" s="84">
        <v>500000</v>
      </c>
    </row>
    <row r="37" spans="1:6" ht="45" customHeight="1" x14ac:dyDescent="0.25">
      <c r="A37" s="7">
        <v>30</v>
      </c>
      <c r="B37" s="8" t="s">
        <v>90</v>
      </c>
      <c r="C37" s="14" t="s">
        <v>91</v>
      </c>
      <c r="D37" s="14" t="s">
        <v>92</v>
      </c>
      <c r="E37" s="64" t="s">
        <v>93</v>
      </c>
      <c r="F37" s="84">
        <v>50000</v>
      </c>
    </row>
    <row r="38" spans="1:6" ht="45" customHeight="1" x14ac:dyDescent="0.25">
      <c r="A38" s="7">
        <v>31</v>
      </c>
      <c r="B38" s="8" t="s">
        <v>95</v>
      </c>
      <c r="C38" s="14" t="s">
        <v>96</v>
      </c>
      <c r="D38" s="14" t="s">
        <v>97</v>
      </c>
      <c r="E38" s="64" t="s">
        <v>98</v>
      </c>
      <c r="F38" s="84">
        <v>100000</v>
      </c>
    </row>
    <row r="39" spans="1:6" ht="45" customHeight="1" x14ac:dyDescent="0.25">
      <c r="A39" s="7">
        <v>32</v>
      </c>
      <c r="B39" s="8" t="s">
        <v>95</v>
      </c>
      <c r="C39" s="14" t="s">
        <v>99</v>
      </c>
      <c r="D39" s="14" t="s">
        <v>100</v>
      </c>
      <c r="E39" s="64" t="s">
        <v>94</v>
      </c>
      <c r="F39" s="84">
        <v>10000</v>
      </c>
    </row>
    <row r="40" spans="1:6" ht="45" customHeight="1" x14ac:dyDescent="0.25">
      <c r="A40" s="7">
        <v>33</v>
      </c>
      <c r="B40" s="8" t="s">
        <v>95</v>
      </c>
      <c r="C40" s="14" t="s">
        <v>99</v>
      </c>
      <c r="D40" s="14" t="s">
        <v>100</v>
      </c>
      <c r="E40" s="64" t="s">
        <v>94</v>
      </c>
      <c r="F40" s="85">
        <v>10000</v>
      </c>
    </row>
    <row r="41" spans="1:6" ht="45" customHeight="1" x14ac:dyDescent="0.25">
      <c r="A41" s="7">
        <v>34</v>
      </c>
      <c r="B41" s="8" t="s">
        <v>95</v>
      </c>
      <c r="C41" s="14" t="s">
        <v>101</v>
      </c>
      <c r="D41" s="14" t="s">
        <v>100</v>
      </c>
      <c r="E41" s="64" t="s">
        <v>94</v>
      </c>
      <c r="F41" s="84">
        <v>50000</v>
      </c>
    </row>
    <row r="42" spans="1:6" ht="45" customHeight="1" x14ac:dyDescent="0.25">
      <c r="A42" s="7">
        <v>35</v>
      </c>
      <c r="B42" s="8" t="s">
        <v>95</v>
      </c>
      <c r="C42" s="14" t="s">
        <v>102</v>
      </c>
      <c r="D42" s="14" t="s">
        <v>100</v>
      </c>
      <c r="E42" s="64" t="s">
        <v>103</v>
      </c>
      <c r="F42" s="84">
        <v>50000</v>
      </c>
    </row>
    <row r="43" spans="1:6" ht="45" customHeight="1" x14ac:dyDescent="0.25">
      <c r="A43" s="7">
        <v>36</v>
      </c>
      <c r="B43" s="8" t="s">
        <v>95</v>
      </c>
      <c r="C43" s="14" t="s">
        <v>104</v>
      </c>
      <c r="D43" s="14" t="s">
        <v>100</v>
      </c>
      <c r="E43" s="64" t="s">
        <v>103</v>
      </c>
      <c r="F43" s="84">
        <v>10000</v>
      </c>
    </row>
    <row r="44" spans="1:6" ht="45" customHeight="1" x14ac:dyDescent="0.25">
      <c r="A44" s="7">
        <v>37</v>
      </c>
      <c r="B44" s="8" t="s">
        <v>106</v>
      </c>
      <c r="C44" s="14" t="s">
        <v>107</v>
      </c>
      <c r="D44" s="17" t="s">
        <v>108</v>
      </c>
      <c r="E44" s="65" t="s">
        <v>109</v>
      </c>
      <c r="F44" s="82">
        <v>4196.3999999999996</v>
      </c>
    </row>
    <row r="45" spans="1:6" ht="45" customHeight="1" x14ac:dyDescent="0.25">
      <c r="A45" s="7">
        <v>38</v>
      </c>
      <c r="B45" s="8" t="s">
        <v>110</v>
      </c>
      <c r="C45" s="14" t="s">
        <v>107</v>
      </c>
      <c r="D45" s="17" t="s">
        <v>108</v>
      </c>
      <c r="E45" s="65" t="s">
        <v>109</v>
      </c>
      <c r="F45" s="82">
        <v>5950</v>
      </c>
    </row>
    <row r="46" spans="1:6" ht="45" customHeight="1" x14ac:dyDescent="0.25">
      <c r="A46" s="7">
        <v>39</v>
      </c>
      <c r="B46" s="8" t="s">
        <v>111</v>
      </c>
      <c r="C46" s="14" t="s">
        <v>112</v>
      </c>
      <c r="D46" s="17" t="s">
        <v>113</v>
      </c>
      <c r="E46" s="65" t="s">
        <v>114</v>
      </c>
      <c r="F46" s="82">
        <v>50000</v>
      </c>
    </row>
    <row r="47" spans="1:6" ht="45" customHeight="1" x14ac:dyDescent="0.25">
      <c r="A47" s="7">
        <v>40</v>
      </c>
      <c r="B47" s="8" t="s">
        <v>115</v>
      </c>
      <c r="C47" s="14" t="s">
        <v>116</v>
      </c>
      <c r="D47" s="17" t="s">
        <v>109</v>
      </c>
      <c r="E47" s="65" t="s">
        <v>117</v>
      </c>
      <c r="F47" s="82">
        <v>5800</v>
      </c>
    </row>
    <row r="48" spans="1:6" ht="45" customHeight="1" x14ac:dyDescent="0.25">
      <c r="A48" s="7">
        <v>41</v>
      </c>
      <c r="B48" s="8" t="s">
        <v>118</v>
      </c>
      <c r="C48" s="14" t="s">
        <v>119</v>
      </c>
      <c r="D48" s="17" t="s">
        <v>108</v>
      </c>
      <c r="E48" s="65" t="s">
        <v>120</v>
      </c>
      <c r="F48" s="82">
        <v>510729.05</v>
      </c>
    </row>
    <row r="49" spans="1:6" ht="45" customHeight="1" x14ac:dyDescent="0.25">
      <c r="A49" s="7">
        <v>42</v>
      </c>
      <c r="B49" s="8" t="s">
        <v>121</v>
      </c>
      <c r="C49" s="14" t="s">
        <v>122</v>
      </c>
      <c r="D49" s="17" t="s">
        <v>123</v>
      </c>
      <c r="E49" s="65" t="s">
        <v>120</v>
      </c>
      <c r="F49" s="82">
        <v>4591.6000000000004</v>
      </c>
    </row>
    <row r="50" spans="1:6" ht="45" customHeight="1" x14ac:dyDescent="0.25">
      <c r="A50" s="7">
        <v>43</v>
      </c>
      <c r="B50" s="8" t="s">
        <v>124</v>
      </c>
      <c r="C50" s="14" t="s">
        <v>122</v>
      </c>
      <c r="D50" s="17" t="s">
        <v>125</v>
      </c>
      <c r="E50" s="65" t="s">
        <v>120</v>
      </c>
      <c r="F50" s="82">
        <v>2696</v>
      </c>
    </row>
    <row r="51" spans="1:6" ht="45" customHeight="1" x14ac:dyDescent="0.25">
      <c r="A51" s="7">
        <v>44</v>
      </c>
      <c r="B51" s="8" t="s">
        <v>126</v>
      </c>
      <c r="C51" s="14" t="s">
        <v>119</v>
      </c>
      <c r="D51" s="17" t="s">
        <v>108</v>
      </c>
      <c r="E51" s="65" t="s">
        <v>120</v>
      </c>
      <c r="F51" s="82">
        <v>448606.39</v>
      </c>
    </row>
    <row r="52" spans="1:6" ht="45" customHeight="1" x14ac:dyDescent="0.25">
      <c r="A52" s="7">
        <v>45</v>
      </c>
      <c r="B52" s="8" t="s">
        <v>127</v>
      </c>
      <c r="C52" s="14" t="s">
        <v>129</v>
      </c>
      <c r="D52" s="17" t="s">
        <v>130</v>
      </c>
      <c r="E52" s="65" t="s">
        <v>131</v>
      </c>
      <c r="F52" s="82">
        <v>0</v>
      </c>
    </row>
    <row r="53" spans="1:6" ht="45" customHeight="1" x14ac:dyDescent="0.25">
      <c r="A53" s="7">
        <v>46</v>
      </c>
      <c r="B53" s="8" t="s">
        <v>132</v>
      </c>
      <c r="C53" s="14" t="s">
        <v>133</v>
      </c>
      <c r="D53" s="17" t="s">
        <v>134</v>
      </c>
      <c r="E53" s="65" t="s">
        <v>135</v>
      </c>
      <c r="F53" s="82">
        <v>102407.39</v>
      </c>
    </row>
    <row r="54" spans="1:6" ht="45" customHeight="1" x14ac:dyDescent="0.25">
      <c r="A54" s="7">
        <v>47</v>
      </c>
      <c r="B54" s="8" t="s">
        <v>136</v>
      </c>
      <c r="C54" s="14" t="s">
        <v>133</v>
      </c>
      <c r="D54" s="17" t="s">
        <v>134</v>
      </c>
      <c r="E54" s="65" t="s">
        <v>135</v>
      </c>
      <c r="F54" s="82">
        <v>345105.55</v>
      </c>
    </row>
    <row r="55" spans="1:6" ht="45" customHeight="1" x14ac:dyDescent="0.25">
      <c r="A55" s="7">
        <v>48</v>
      </c>
      <c r="B55" s="8" t="s">
        <v>137</v>
      </c>
      <c r="C55" s="14" t="s">
        <v>133</v>
      </c>
      <c r="D55" s="17" t="s">
        <v>134</v>
      </c>
      <c r="E55" s="65" t="s">
        <v>135</v>
      </c>
      <c r="F55" s="82">
        <v>207725.36</v>
      </c>
    </row>
    <row r="56" spans="1:6" ht="45" customHeight="1" x14ac:dyDescent="0.25">
      <c r="A56" s="7">
        <v>49</v>
      </c>
      <c r="B56" s="8" t="s">
        <v>138</v>
      </c>
      <c r="C56" s="14" t="s">
        <v>116</v>
      </c>
      <c r="D56" s="17" t="s">
        <v>139</v>
      </c>
      <c r="E56" s="65" t="s">
        <v>135</v>
      </c>
      <c r="F56" s="82">
        <v>5800</v>
      </c>
    </row>
    <row r="57" spans="1:6" ht="45" customHeight="1" x14ac:dyDescent="0.25">
      <c r="A57" s="7">
        <v>50</v>
      </c>
      <c r="B57" s="8" t="s">
        <v>140</v>
      </c>
      <c r="C57" s="14" t="s">
        <v>141</v>
      </c>
      <c r="D57" s="17" t="s">
        <v>128</v>
      </c>
      <c r="E57" s="65" t="s">
        <v>135</v>
      </c>
      <c r="F57" s="82">
        <v>3680</v>
      </c>
    </row>
    <row r="58" spans="1:6" ht="45" customHeight="1" x14ac:dyDescent="0.25">
      <c r="A58" s="7">
        <v>51</v>
      </c>
      <c r="B58" s="8" t="s">
        <v>142</v>
      </c>
      <c r="C58" s="14" t="s">
        <v>143</v>
      </c>
      <c r="D58" s="17" t="s">
        <v>144</v>
      </c>
      <c r="E58" s="65" t="s">
        <v>145</v>
      </c>
      <c r="F58" s="82">
        <v>111800</v>
      </c>
    </row>
    <row r="59" spans="1:6" ht="45" customHeight="1" x14ac:dyDescent="0.25">
      <c r="A59" s="7">
        <v>52</v>
      </c>
      <c r="B59" s="8" t="s">
        <v>146</v>
      </c>
      <c r="C59" s="14" t="s">
        <v>147</v>
      </c>
      <c r="D59" s="17" t="s">
        <v>148</v>
      </c>
      <c r="E59" s="65" t="s">
        <v>149</v>
      </c>
      <c r="F59" s="82">
        <v>0</v>
      </c>
    </row>
    <row r="60" spans="1:6" ht="45" customHeight="1" x14ac:dyDescent="0.25">
      <c r="A60" s="7">
        <v>53</v>
      </c>
      <c r="B60" s="8" t="s">
        <v>152</v>
      </c>
      <c r="C60" s="14" t="s">
        <v>153</v>
      </c>
      <c r="D60" s="17" t="s">
        <v>150</v>
      </c>
      <c r="E60" s="65" t="s">
        <v>151</v>
      </c>
      <c r="F60" s="82">
        <v>524981.03</v>
      </c>
    </row>
    <row r="61" spans="1:6" ht="45" customHeight="1" x14ac:dyDescent="0.25">
      <c r="A61" s="7">
        <v>54</v>
      </c>
      <c r="B61" s="8" t="s">
        <v>155</v>
      </c>
      <c r="C61" s="14" t="s">
        <v>156</v>
      </c>
      <c r="D61" s="17" t="s">
        <v>157</v>
      </c>
      <c r="E61" s="65" t="s">
        <v>158</v>
      </c>
      <c r="F61" s="82">
        <v>50000</v>
      </c>
    </row>
    <row r="62" spans="1:6" ht="45" customHeight="1" x14ac:dyDescent="0.25">
      <c r="A62" s="7">
        <v>55</v>
      </c>
      <c r="B62" s="8" t="s">
        <v>197</v>
      </c>
      <c r="C62" s="14" t="s">
        <v>198</v>
      </c>
      <c r="D62" s="14" t="s">
        <v>159</v>
      </c>
      <c r="E62" s="64" t="s">
        <v>199</v>
      </c>
      <c r="F62" s="84">
        <v>0</v>
      </c>
    </row>
    <row r="63" spans="1:6" ht="45" customHeight="1" x14ac:dyDescent="0.25">
      <c r="A63" s="7">
        <v>56</v>
      </c>
      <c r="B63" s="8" t="s">
        <v>197</v>
      </c>
      <c r="C63" s="14" t="s">
        <v>198</v>
      </c>
      <c r="D63" s="14" t="s">
        <v>159</v>
      </c>
      <c r="E63" s="64" t="s">
        <v>199</v>
      </c>
      <c r="F63" s="84">
        <v>0</v>
      </c>
    </row>
    <row r="64" spans="1:6" ht="45" customHeight="1" x14ac:dyDescent="0.25">
      <c r="A64" s="7">
        <v>57</v>
      </c>
      <c r="B64" s="8" t="s">
        <v>197</v>
      </c>
      <c r="C64" s="14" t="s">
        <v>198</v>
      </c>
      <c r="D64" s="14" t="s">
        <v>159</v>
      </c>
      <c r="E64" s="64" t="s">
        <v>199</v>
      </c>
      <c r="F64" s="84">
        <v>0</v>
      </c>
    </row>
    <row r="65" spans="1:6" ht="45" customHeight="1" x14ac:dyDescent="0.25">
      <c r="A65" s="7">
        <v>58</v>
      </c>
      <c r="B65" s="8" t="s">
        <v>200</v>
      </c>
      <c r="C65" s="14" t="s">
        <v>201</v>
      </c>
      <c r="D65" s="35" t="s">
        <v>202</v>
      </c>
      <c r="E65" s="64" t="s">
        <v>203</v>
      </c>
      <c r="F65" s="84">
        <v>3680</v>
      </c>
    </row>
    <row r="66" spans="1:6" ht="45" customHeight="1" x14ac:dyDescent="0.25">
      <c r="A66" s="7">
        <v>59</v>
      </c>
      <c r="B66" s="8" t="s">
        <v>209</v>
      </c>
      <c r="C66" s="14" t="s">
        <v>206</v>
      </c>
      <c r="D66" s="14" t="s">
        <v>207</v>
      </c>
      <c r="E66" s="64" t="s">
        <v>208</v>
      </c>
      <c r="F66" s="84">
        <v>0</v>
      </c>
    </row>
    <row r="67" spans="1:6" ht="45" customHeight="1" x14ac:dyDescent="0.25">
      <c r="A67" s="7">
        <v>60</v>
      </c>
      <c r="B67" s="8" t="s">
        <v>213</v>
      </c>
      <c r="C67" s="14" t="s">
        <v>210</v>
      </c>
      <c r="D67" s="14" t="s">
        <v>214</v>
      </c>
      <c r="E67" s="64" t="s">
        <v>215</v>
      </c>
      <c r="F67" s="84">
        <v>0</v>
      </c>
    </row>
    <row r="68" spans="1:6" ht="45" customHeight="1" x14ac:dyDescent="0.25">
      <c r="A68" s="7">
        <v>61</v>
      </c>
      <c r="B68" s="8" t="s">
        <v>213</v>
      </c>
      <c r="C68" s="14" t="s">
        <v>210</v>
      </c>
      <c r="D68" s="14" t="s">
        <v>214</v>
      </c>
      <c r="E68" s="64" t="s">
        <v>215</v>
      </c>
      <c r="F68" s="84">
        <v>0</v>
      </c>
    </row>
    <row r="69" spans="1:6" ht="45" customHeight="1" x14ac:dyDescent="0.25">
      <c r="A69" s="7">
        <v>62</v>
      </c>
      <c r="B69" s="8" t="s">
        <v>213</v>
      </c>
      <c r="C69" s="14" t="s">
        <v>210</v>
      </c>
      <c r="D69" s="14" t="s">
        <v>214</v>
      </c>
      <c r="E69" s="64" t="s">
        <v>215</v>
      </c>
      <c r="F69" s="84">
        <v>0</v>
      </c>
    </row>
    <row r="70" spans="1:6" ht="54.75" customHeight="1" x14ac:dyDescent="0.25">
      <c r="A70" s="7">
        <v>63</v>
      </c>
      <c r="B70" s="8" t="s">
        <v>216</v>
      </c>
      <c r="C70" s="14" t="s">
        <v>217</v>
      </c>
      <c r="D70" s="14" t="s">
        <v>218</v>
      </c>
      <c r="E70" s="64" t="s">
        <v>219</v>
      </c>
      <c r="F70" s="84">
        <v>408363.58</v>
      </c>
    </row>
    <row r="71" spans="1:6" ht="54.75" customHeight="1" x14ac:dyDescent="0.25">
      <c r="A71" s="7">
        <v>64</v>
      </c>
      <c r="B71" s="8" t="s">
        <v>220</v>
      </c>
      <c r="C71" s="14" t="s">
        <v>221</v>
      </c>
      <c r="D71" s="14" t="s">
        <v>212</v>
      </c>
      <c r="E71" s="64" t="s">
        <v>222</v>
      </c>
      <c r="F71" s="84">
        <v>228500</v>
      </c>
    </row>
    <row r="72" spans="1:6" ht="54.75" customHeight="1" x14ac:dyDescent="0.25">
      <c r="A72" s="7">
        <v>65</v>
      </c>
      <c r="B72" s="12" t="s">
        <v>223</v>
      </c>
      <c r="C72" s="30" t="s">
        <v>217</v>
      </c>
      <c r="D72" s="30" t="s">
        <v>224</v>
      </c>
      <c r="E72" s="66" t="s">
        <v>225</v>
      </c>
      <c r="F72" s="86">
        <v>0</v>
      </c>
    </row>
    <row r="73" spans="1:6" ht="54.75" customHeight="1" x14ac:dyDescent="0.25">
      <c r="A73" s="7">
        <v>66</v>
      </c>
      <c r="B73" s="12" t="s">
        <v>226</v>
      </c>
      <c r="C73" s="30" t="s">
        <v>217</v>
      </c>
      <c r="D73" s="31" t="s">
        <v>227</v>
      </c>
      <c r="E73" s="66" t="s">
        <v>228</v>
      </c>
      <c r="F73" s="86">
        <v>50000</v>
      </c>
    </row>
    <row r="74" spans="1:6" ht="54.75" customHeight="1" x14ac:dyDescent="0.25">
      <c r="A74" s="7">
        <v>67</v>
      </c>
      <c r="B74" s="12" t="s">
        <v>226</v>
      </c>
      <c r="C74" s="30" t="s">
        <v>217</v>
      </c>
      <c r="D74" s="30" t="s">
        <v>229</v>
      </c>
      <c r="E74" s="66" t="s">
        <v>228</v>
      </c>
      <c r="F74" s="86">
        <v>10000</v>
      </c>
    </row>
    <row r="75" spans="1:6" ht="54.75" customHeight="1" x14ac:dyDescent="0.25">
      <c r="A75" s="7">
        <v>68</v>
      </c>
      <c r="B75" s="8" t="s">
        <v>230</v>
      </c>
      <c r="C75" s="14" t="s">
        <v>217</v>
      </c>
      <c r="D75" s="17" t="s">
        <v>227</v>
      </c>
      <c r="E75" s="64" t="s">
        <v>228</v>
      </c>
      <c r="F75" s="84">
        <v>50000</v>
      </c>
    </row>
    <row r="76" spans="1:6" ht="54.75" customHeight="1" x14ac:dyDescent="0.25">
      <c r="A76" s="7">
        <v>69</v>
      </c>
      <c r="B76" s="8" t="s">
        <v>231</v>
      </c>
      <c r="C76" s="14" t="s">
        <v>232</v>
      </c>
      <c r="D76" s="14" t="s">
        <v>233</v>
      </c>
      <c r="E76" s="64" t="s">
        <v>234</v>
      </c>
      <c r="F76" s="84">
        <v>50000</v>
      </c>
    </row>
    <row r="77" spans="1:6" ht="54.75" customHeight="1" x14ac:dyDescent="0.25">
      <c r="A77" s="7">
        <v>70</v>
      </c>
      <c r="B77" s="8" t="s">
        <v>435</v>
      </c>
      <c r="C77" s="14" t="s">
        <v>235</v>
      </c>
      <c r="D77" s="17" t="s">
        <v>236</v>
      </c>
      <c r="E77" s="64" t="s">
        <v>237</v>
      </c>
      <c r="F77" s="84">
        <v>50000</v>
      </c>
    </row>
    <row r="78" spans="1:6" ht="54.75" customHeight="1" x14ac:dyDescent="0.25">
      <c r="A78" s="7">
        <v>71</v>
      </c>
      <c r="B78" s="8" t="s">
        <v>238</v>
      </c>
      <c r="C78" s="14" t="s">
        <v>239</v>
      </c>
      <c r="D78" s="17" t="s">
        <v>240</v>
      </c>
      <c r="E78" s="65" t="s">
        <v>241</v>
      </c>
      <c r="F78" s="82">
        <v>195000</v>
      </c>
    </row>
    <row r="79" spans="1:6" ht="54.75" customHeight="1" x14ac:dyDescent="0.25">
      <c r="A79" s="7">
        <v>72</v>
      </c>
      <c r="B79" s="8" t="s">
        <v>435</v>
      </c>
      <c r="C79" s="14" t="s">
        <v>235</v>
      </c>
      <c r="D79" s="17" t="s">
        <v>159</v>
      </c>
      <c r="E79" s="64" t="s">
        <v>242</v>
      </c>
      <c r="F79" s="84">
        <v>50000</v>
      </c>
    </row>
    <row r="80" spans="1:6" ht="54.75" customHeight="1" x14ac:dyDescent="0.25">
      <c r="A80" s="7">
        <v>73</v>
      </c>
      <c r="B80" s="8" t="s">
        <v>243</v>
      </c>
      <c r="C80" s="14" t="s">
        <v>244</v>
      </c>
      <c r="D80" s="17" t="s">
        <v>245</v>
      </c>
      <c r="E80" s="65" t="s">
        <v>246</v>
      </c>
      <c r="F80" s="82">
        <v>5500000</v>
      </c>
    </row>
    <row r="81" spans="1:6" ht="54.75" customHeight="1" x14ac:dyDescent="0.25">
      <c r="A81" s="7">
        <v>74</v>
      </c>
      <c r="B81" s="8" t="s">
        <v>247</v>
      </c>
      <c r="C81" s="14" t="s">
        <v>211</v>
      </c>
      <c r="D81" s="17" t="s">
        <v>248</v>
      </c>
      <c r="E81" s="65" t="s">
        <v>249</v>
      </c>
      <c r="F81" s="82">
        <v>50000</v>
      </c>
    </row>
    <row r="82" spans="1:6" ht="54.75" customHeight="1" x14ac:dyDescent="0.25">
      <c r="A82" s="7">
        <v>75</v>
      </c>
      <c r="B82" s="8" t="s">
        <v>250</v>
      </c>
      <c r="C82" s="14" t="s">
        <v>217</v>
      </c>
      <c r="D82" s="17" t="s">
        <v>134</v>
      </c>
      <c r="E82" s="65" t="s">
        <v>249</v>
      </c>
      <c r="F82" s="82">
        <v>249428.49</v>
      </c>
    </row>
    <row r="83" spans="1:6" ht="54.75" customHeight="1" x14ac:dyDescent="0.25">
      <c r="A83" s="7">
        <v>76</v>
      </c>
      <c r="B83" s="8" t="s">
        <v>255</v>
      </c>
      <c r="C83" s="14" t="s">
        <v>251</v>
      </c>
      <c r="D83" s="17" t="s">
        <v>105</v>
      </c>
      <c r="E83" s="65" t="s">
        <v>252</v>
      </c>
      <c r="F83" s="82">
        <v>50000</v>
      </c>
    </row>
    <row r="84" spans="1:6" ht="54.75" customHeight="1" x14ac:dyDescent="0.25">
      <c r="A84" s="7">
        <v>77</v>
      </c>
      <c r="B84" s="8" t="s">
        <v>275</v>
      </c>
      <c r="C84" s="14" t="s">
        <v>276</v>
      </c>
      <c r="D84" s="17" t="s">
        <v>205</v>
      </c>
      <c r="E84" s="65" t="s">
        <v>277</v>
      </c>
      <c r="F84" s="82">
        <v>50000</v>
      </c>
    </row>
    <row r="85" spans="1:6" ht="54.75" customHeight="1" x14ac:dyDescent="0.25">
      <c r="A85" s="7">
        <v>78</v>
      </c>
      <c r="B85" s="8" t="s">
        <v>275</v>
      </c>
      <c r="C85" s="14" t="s">
        <v>276</v>
      </c>
      <c r="D85" s="17" t="s">
        <v>274</v>
      </c>
      <c r="E85" s="65" t="s">
        <v>277</v>
      </c>
      <c r="F85" s="82">
        <v>100000</v>
      </c>
    </row>
    <row r="86" spans="1:6" ht="54.75" customHeight="1" x14ac:dyDescent="0.25">
      <c r="A86" s="7">
        <v>79</v>
      </c>
      <c r="B86" s="8" t="s">
        <v>275</v>
      </c>
      <c r="C86" s="14" t="s">
        <v>276</v>
      </c>
      <c r="D86" s="17" t="s">
        <v>274</v>
      </c>
      <c r="E86" s="65" t="s">
        <v>277</v>
      </c>
      <c r="F86" s="82">
        <v>100000</v>
      </c>
    </row>
    <row r="87" spans="1:6" s="16" customFormat="1" ht="54.75" customHeight="1" x14ac:dyDescent="0.25">
      <c r="A87" s="7">
        <v>80</v>
      </c>
      <c r="B87" s="8" t="s">
        <v>426</v>
      </c>
      <c r="C87" s="14" t="s">
        <v>278</v>
      </c>
      <c r="D87" s="14" t="s">
        <v>279</v>
      </c>
      <c r="E87" s="64" t="s">
        <v>280</v>
      </c>
      <c r="F87" s="84">
        <v>50000</v>
      </c>
    </row>
    <row r="88" spans="1:6" s="16" customFormat="1" ht="54.75" customHeight="1" x14ac:dyDescent="0.25">
      <c r="A88" s="7">
        <v>81</v>
      </c>
      <c r="B88" s="8" t="s">
        <v>427</v>
      </c>
      <c r="C88" s="14" t="s">
        <v>278</v>
      </c>
      <c r="D88" s="14" t="s">
        <v>279</v>
      </c>
      <c r="E88" s="64" t="s">
        <v>280</v>
      </c>
      <c r="F88" s="84">
        <v>50000</v>
      </c>
    </row>
    <row r="89" spans="1:6" s="16" customFormat="1" ht="54.75" customHeight="1" x14ac:dyDescent="0.25">
      <c r="A89" s="7">
        <v>82</v>
      </c>
      <c r="B89" s="8" t="s">
        <v>428</v>
      </c>
      <c r="C89" s="14" t="s">
        <v>278</v>
      </c>
      <c r="D89" s="14" t="s">
        <v>279</v>
      </c>
      <c r="E89" s="64" t="s">
        <v>280</v>
      </c>
      <c r="F89" s="84">
        <v>50000</v>
      </c>
    </row>
    <row r="90" spans="1:6" s="16" customFormat="1" ht="54.75" customHeight="1" x14ac:dyDescent="0.25">
      <c r="A90" s="7">
        <v>83</v>
      </c>
      <c r="B90" s="8" t="s">
        <v>429</v>
      </c>
      <c r="C90" s="14" t="s">
        <v>278</v>
      </c>
      <c r="D90" s="14" t="s">
        <v>279</v>
      </c>
      <c r="E90" s="64" t="s">
        <v>280</v>
      </c>
      <c r="F90" s="84">
        <v>50000</v>
      </c>
    </row>
    <row r="91" spans="1:6" s="16" customFormat="1" ht="54.75" customHeight="1" x14ac:dyDescent="0.25">
      <c r="A91" s="7">
        <v>84</v>
      </c>
      <c r="B91" s="8" t="s">
        <v>281</v>
      </c>
      <c r="C91" s="14" t="s">
        <v>282</v>
      </c>
      <c r="D91" s="14" t="s">
        <v>283</v>
      </c>
      <c r="E91" s="64" t="s">
        <v>284</v>
      </c>
      <c r="F91" s="84">
        <v>500000</v>
      </c>
    </row>
    <row r="92" spans="1:6" s="16" customFormat="1" ht="54.75" customHeight="1" x14ac:dyDescent="0.25">
      <c r="A92" s="7">
        <v>85</v>
      </c>
      <c r="B92" s="8" t="s">
        <v>285</v>
      </c>
      <c r="C92" s="14" t="s">
        <v>286</v>
      </c>
      <c r="D92" s="14" t="s">
        <v>283</v>
      </c>
      <c r="E92" s="64" t="s">
        <v>284</v>
      </c>
      <c r="F92" s="84">
        <v>0</v>
      </c>
    </row>
    <row r="93" spans="1:6" ht="54.75" customHeight="1" x14ac:dyDescent="0.25">
      <c r="A93" s="7">
        <v>86</v>
      </c>
      <c r="B93" s="8" t="s">
        <v>868</v>
      </c>
      <c r="C93" s="14" t="s">
        <v>278</v>
      </c>
      <c r="D93" s="14" t="s">
        <v>283</v>
      </c>
      <c r="E93" s="64" t="s">
        <v>284</v>
      </c>
      <c r="F93" s="82">
        <v>100000</v>
      </c>
    </row>
    <row r="94" spans="1:6" ht="54.75" customHeight="1" x14ac:dyDescent="0.25">
      <c r="A94" s="7">
        <v>87</v>
      </c>
      <c r="B94" s="8" t="s">
        <v>430</v>
      </c>
      <c r="C94" s="14" t="s">
        <v>278</v>
      </c>
      <c r="D94" s="14" t="s">
        <v>283</v>
      </c>
      <c r="E94" s="64" t="s">
        <v>284</v>
      </c>
      <c r="F94" s="82">
        <v>100000</v>
      </c>
    </row>
    <row r="95" spans="1:6" ht="54.75" customHeight="1" x14ac:dyDescent="0.25">
      <c r="A95" s="7">
        <v>88</v>
      </c>
      <c r="B95" s="8" t="s">
        <v>431</v>
      </c>
      <c r="C95" s="14" t="s">
        <v>278</v>
      </c>
      <c r="D95" s="14" t="s">
        <v>283</v>
      </c>
      <c r="E95" s="64" t="s">
        <v>284</v>
      </c>
      <c r="F95" s="82">
        <v>100000</v>
      </c>
    </row>
    <row r="96" spans="1:6" ht="54.75" customHeight="1" x14ac:dyDescent="0.25">
      <c r="A96" s="7">
        <v>89</v>
      </c>
      <c r="B96" s="8" t="s">
        <v>433</v>
      </c>
      <c r="C96" s="14" t="s">
        <v>278</v>
      </c>
      <c r="D96" s="17" t="s">
        <v>287</v>
      </c>
      <c r="E96" s="64" t="s">
        <v>284</v>
      </c>
      <c r="F96" s="82">
        <v>100000</v>
      </c>
    </row>
    <row r="97" spans="1:6" ht="54.75" customHeight="1" x14ac:dyDescent="0.25">
      <c r="A97" s="7">
        <v>90</v>
      </c>
      <c r="B97" s="8" t="s">
        <v>432</v>
      </c>
      <c r="C97" s="14" t="s">
        <v>278</v>
      </c>
      <c r="D97" s="17" t="s">
        <v>288</v>
      </c>
      <c r="E97" s="64" t="s">
        <v>284</v>
      </c>
      <c r="F97" s="82">
        <v>100000</v>
      </c>
    </row>
    <row r="98" spans="1:6" ht="54.75" customHeight="1" x14ac:dyDescent="0.25">
      <c r="A98" s="7">
        <v>91</v>
      </c>
      <c r="B98" s="8" t="s">
        <v>289</v>
      </c>
      <c r="C98" s="14" t="s">
        <v>290</v>
      </c>
      <c r="D98" s="17" t="s">
        <v>291</v>
      </c>
      <c r="E98" s="64" t="s">
        <v>284</v>
      </c>
      <c r="F98" s="82">
        <v>50000</v>
      </c>
    </row>
    <row r="99" spans="1:6" ht="54.75" customHeight="1" x14ac:dyDescent="0.25">
      <c r="A99" s="7">
        <v>92</v>
      </c>
      <c r="B99" s="8" t="s">
        <v>289</v>
      </c>
      <c r="C99" s="14" t="s">
        <v>290</v>
      </c>
      <c r="D99" s="17" t="s">
        <v>291</v>
      </c>
      <c r="E99" s="64" t="s">
        <v>284</v>
      </c>
      <c r="F99" s="82">
        <v>10000</v>
      </c>
    </row>
    <row r="100" spans="1:6" ht="54.75" customHeight="1" x14ac:dyDescent="0.25">
      <c r="A100" s="7">
        <v>93</v>
      </c>
      <c r="B100" s="8" t="s">
        <v>292</v>
      </c>
      <c r="C100" s="14" t="s">
        <v>290</v>
      </c>
      <c r="D100" s="17" t="s">
        <v>214</v>
      </c>
      <c r="E100" s="64" t="s">
        <v>284</v>
      </c>
      <c r="F100" s="82">
        <v>50000</v>
      </c>
    </row>
    <row r="101" spans="1:6" ht="54.75" customHeight="1" x14ac:dyDescent="0.25">
      <c r="A101" s="7">
        <v>94</v>
      </c>
      <c r="B101" s="8" t="s">
        <v>293</v>
      </c>
      <c r="C101" s="14" t="s">
        <v>290</v>
      </c>
      <c r="D101" s="17" t="s">
        <v>291</v>
      </c>
      <c r="E101" s="64" t="s">
        <v>284</v>
      </c>
      <c r="F101" s="82">
        <v>50000</v>
      </c>
    </row>
    <row r="102" spans="1:6" ht="54.75" customHeight="1" x14ac:dyDescent="0.25">
      <c r="A102" s="7">
        <v>95</v>
      </c>
      <c r="B102" s="8" t="s">
        <v>293</v>
      </c>
      <c r="C102" s="14" t="s">
        <v>290</v>
      </c>
      <c r="D102" s="17" t="s">
        <v>291</v>
      </c>
      <c r="E102" s="64" t="s">
        <v>284</v>
      </c>
      <c r="F102" s="82">
        <v>10000</v>
      </c>
    </row>
    <row r="103" spans="1:6" ht="54.75" customHeight="1" x14ac:dyDescent="0.25">
      <c r="A103" s="7">
        <v>96</v>
      </c>
      <c r="B103" s="8" t="s">
        <v>293</v>
      </c>
      <c r="C103" s="14" t="s">
        <v>290</v>
      </c>
      <c r="D103" s="17" t="s">
        <v>291</v>
      </c>
      <c r="E103" s="64" t="s">
        <v>284</v>
      </c>
      <c r="F103" s="82">
        <v>10000</v>
      </c>
    </row>
    <row r="104" spans="1:6" ht="54.75" customHeight="1" x14ac:dyDescent="0.25">
      <c r="A104" s="7">
        <v>97</v>
      </c>
      <c r="B104" s="8" t="s">
        <v>434</v>
      </c>
      <c r="C104" s="14" t="s">
        <v>278</v>
      </c>
      <c r="D104" s="17" t="s">
        <v>283</v>
      </c>
      <c r="E104" s="64" t="s">
        <v>284</v>
      </c>
      <c r="F104" s="82">
        <v>50000</v>
      </c>
    </row>
    <row r="105" spans="1:6" ht="54.75" customHeight="1" x14ac:dyDescent="0.25">
      <c r="A105" s="7">
        <v>98</v>
      </c>
      <c r="B105" s="8" t="s">
        <v>434</v>
      </c>
      <c r="C105" s="14" t="s">
        <v>278</v>
      </c>
      <c r="D105" s="17" t="s">
        <v>283</v>
      </c>
      <c r="E105" s="64" t="s">
        <v>284</v>
      </c>
      <c r="F105" s="82">
        <v>100000</v>
      </c>
    </row>
    <row r="106" spans="1:6" ht="45" customHeight="1" x14ac:dyDescent="0.25">
      <c r="A106" s="7">
        <v>99</v>
      </c>
      <c r="B106" s="8" t="s">
        <v>295</v>
      </c>
      <c r="C106" s="14" t="s">
        <v>232</v>
      </c>
      <c r="D106" s="17" t="s">
        <v>296</v>
      </c>
      <c r="E106" s="65" t="s">
        <v>267</v>
      </c>
      <c r="F106" s="82">
        <v>50000</v>
      </c>
    </row>
    <row r="107" spans="1:6" ht="45" customHeight="1" x14ac:dyDescent="0.25">
      <c r="A107" s="7">
        <v>100</v>
      </c>
      <c r="B107" s="8" t="s">
        <v>298</v>
      </c>
      <c r="C107" s="14" t="s">
        <v>299</v>
      </c>
      <c r="D107" s="17" t="s">
        <v>300</v>
      </c>
      <c r="E107" s="65" t="s">
        <v>269</v>
      </c>
      <c r="F107" s="82">
        <v>100000</v>
      </c>
    </row>
    <row r="108" spans="1:6" ht="45" customHeight="1" x14ac:dyDescent="0.25">
      <c r="A108" s="7">
        <v>101</v>
      </c>
      <c r="B108" s="8" t="s">
        <v>301</v>
      </c>
      <c r="C108" s="14" t="s">
        <v>302</v>
      </c>
      <c r="D108" s="17" t="s">
        <v>303</v>
      </c>
      <c r="E108" s="65" t="s">
        <v>304</v>
      </c>
      <c r="F108" s="82">
        <v>100000</v>
      </c>
    </row>
    <row r="109" spans="1:6" ht="45" customHeight="1" x14ac:dyDescent="0.25">
      <c r="A109" s="7">
        <v>102</v>
      </c>
      <c r="B109" s="8" t="s">
        <v>305</v>
      </c>
      <c r="C109" s="14" t="s">
        <v>302</v>
      </c>
      <c r="D109" s="17" t="s">
        <v>303</v>
      </c>
      <c r="E109" s="65" t="s">
        <v>304</v>
      </c>
      <c r="F109" s="82">
        <v>100000</v>
      </c>
    </row>
    <row r="110" spans="1:6" ht="45" customHeight="1" x14ac:dyDescent="0.25">
      <c r="A110" s="7">
        <v>103</v>
      </c>
      <c r="B110" s="8" t="s">
        <v>301</v>
      </c>
      <c r="C110" s="14" t="s">
        <v>302</v>
      </c>
      <c r="D110" s="17" t="s">
        <v>303</v>
      </c>
      <c r="E110" s="65" t="s">
        <v>304</v>
      </c>
      <c r="F110" s="82">
        <v>100000</v>
      </c>
    </row>
    <row r="111" spans="1:6" ht="45" customHeight="1" x14ac:dyDescent="0.25">
      <c r="A111" s="7">
        <v>104</v>
      </c>
      <c r="B111" s="8" t="s">
        <v>301</v>
      </c>
      <c r="C111" s="14" t="s">
        <v>302</v>
      </c>
      <c r="D111" s="17" t="s">
        <v>271</v>
      </c>
      <c r="E111" s="65" t="s">
        <v>306</v>
      </c>
      <c r="F111" s="82">
        <v>50000</v>
      </c>
    </row>
    <row r="112" spans="1:6" ht="45" customHeight="1" x14ac:dyDescent="0.25">
      <c r="A112" s="7">
        <v>105</v>
      </c>
      <c r="B112" s="8" t="s">
        <v>307</v>
      </c>
      <c r="C112" s="14" t="s">
        <v>308</v>
      </c>
      <c r="D112" s="17" t="s">
        <v>309</v>
      </c>
      <c r="E112" s="65" t="s">
        <v>310</v>
      </c>
      <c r="F112" s="82">
        <v>50000</v>
      </c>
    </row>
    <row r="113" spans="1:16" ht="45" customHeight="1" x14ac:dyDescent="0.25">
      <c r="A113" s="7">
        <v>106</v>
      </c>
      <c r="B113" s="8" t="s">
        <v>311</v>
      </c>
      <c r="C113" s="14" t="s">
        <v>273</v>
      </c>
      <c r="D113" s="17" t="s">
        <v>312</v>
      </c>
      <c r="E113" s="65" t="s">
        <v>313</v>
      </c>
      <c r="F113" s="82">
        <v>100000</v>
      </c>
    </row>
    <row r="114" spans="1:16" ht="45" customHeight="1" x14ac:dyDescent="0.25">
      <c r="A114" s="7">
        <v>107</v>
      </c>
      <c r="B114" s="12" t="s">
        <v>311</v>
      </c>
      <c r="C114" s="30" t="s">
        <v>273</v>
      </c>
      <c r="D114" s="31" t="s">
        <v>312</v>
      </c>
      <c r="E114" s="67" t="s">
        <v>313</v>
      </c>
      <c r="F114" s="87">
        <v>100000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</row>
    <row r="115" spans="1:16" ht="45" customHeight="1" x14ac:dyDescent="0.25">
      <c r="A115" s="7">
        <v>108</v>
      </c>
      <c r="B115" s="12" t="s">
        <v>314</v>
      </c>
      <c r="C115" s="30" t="s">
        <v>315</v>
      </c>
      <c r="D115" s="31" t="s">
        <v>316</v>
      </c>
      <c r="E115" s="67" t="s">
        <v>317</v>
      </c>
      <c r="F115" s="87">
        <v>50000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</row>
    <row r="116" spans="1:16" ht="45" customHeight="1" x14ac:dyDescent="0.25">
      <c r="A116" s="7">
        <v>109</v>
      </c>
      <c r="B116" s="12" t="s">
        <v>319</v>
      </c>
      <c r="C116" s="31" t="s">
        <v>320</v>
      </c>
      <c r="D116" s="31" t="s">
        <v>297</v>
      </c>
      <c r="E116" s="67" t="s">
        <v>321</v>
      </c>
      <c r="F116" s="88">
        <v>0</v>
      </c>
      <c r="G116" s="37"/>
      <c r="H116" s="37"/>
      <c r="I116" s="37"/>
      <c r="J116" s="37"/>
      <c r="K116" s="37"/>
      <c r="L116" s="37"/>
      <c r="M116" s="37"/>
      <c r="N116" s="37"/>
      <c r="O116" s="37"/>
      <c r="P116" s="37"/>
    </row>
    <row r="117" spans="1:16" ht="45" customHeight="1" x14ac:dyDescent="0.25">
      <c r="A117" s="7">
        <v>110</v>
      </c>
      <c r="B117" s="12" t="s">
        <v>322</v>
      </c>
      <c r="C117" s="31" t="s">
        <v>320</v>
      </c>
      <c r="D117" s="31" t="s">
        <v>323</v>
      </c>
      <c r="E117" s="67" t="s">
        <v>324</v>
      </c>
      <c r="F117" s="87">
        <v>0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</row>
    <row r="118" spans="1:16" ht="45" customHeight="1" x14ac:dyDescent="0.25">
      <c r="A118" s="7">
        <v>111</v>
      </c>
      <c r="B118" s="12" t="s">
        <v>328</v>
      </c>
      <c r="C118" s="30" t="s">
        <v>204</v>
      </c>
      <c r="D118" s="30" t="s">
        <v>329</v>
      </c>
      <c r="E118" s="67" t="s">
        <v>327</v>
      </c>
      <c r="F118" s="87">
        <v>305000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6" ht="45" customHeight="1" x14ac:dyDescent="0.25">
      <c r="A119" s="7">
        <v>112</v>
      </c>
      <c r="B119" s="12" t="s">
        <v>330</v>
      </c>
      <c r="C119" s="31" t="s">
        <v>235</v>
      </c>
      <c r="D119" s="30" t="s">
        <v>331</v>
      </c>
      <c r="E119" s="67" t="s">
        <v>332</v>
      </c>
      <c r="F119" s="87">
        <v>275000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</row>
    <row r="120" spans="1:16" ht="45" customHeight="1" x14ac:dyDescent="0.25">
      <c r="A120" s="7">
        <v>113</v>
      </c>
      <c r="B120" s="12" t="s">
        <v>333</v>
      </c>
      <c r="C120" s="30" t="s">
        <v>334</v>
      </c>
      <c r="D120" s="30" t="s">
        <v>335</v>
      </c>
      <c r="E120" s="67" t="s">
        <v>336</v>
      </c>
      <c r="F120" s="87">
        <v>200000</v>
      </c>
      <c r="G120" s="37"/>
      <c r="H120" s="37"/>
      <c r="I120" s="37"/>
      <c r="J120" s="37"/>
      <c r="K120" s="37"/>
      <c r="L120" s="37"/>
      <c r="M120" s="37"/>
      <c r="N120" s="37"/>
      <c r="O120" s="37"/>
      <c r="P120" s="37"/>
    </row>
    <row r="121" spans="1:16" ht="45" customHeight="1" x14ac:dyDescent="0.25">
      <c r="A121" s="7">
        <v>114</v>
      </c>
      <c r="B121" s="12" t="s">
        <v>337</v>
      </c>
      <c r="C121" s="31" t="s">
        <v>338</v>
      </c>
      <c r="D121" s="31" t="s">
        <v>339</v>
      </c>
      <c r="E121" s="67" t="s">
        <v>340</v>
      </c>
      <c r="F121" s="87">
        <v>0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</row>
    <row r="122" spans="1:16" ht="45" customHeight="1" x14ac:dyDescent="0.25">
      <c r="A122" s="7">
        <v>115</v>
      </c>
      <c r="B122" s="12" t="s">
        <v>341</v>
      </c>
      <c r="C122" s="30" t="s">
        <v>342</v>
      </c>
      <c r="D122" s="31" t="s">
        <v>343</v>
      </c>
      <c r="E122" s="67" t="s">
        <v>340</v>
      </c>
      <c r="F122" s="87">
        <v>50000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ht="45" customHeight="1" x14ac:dyDescent="0.25">
      <c r="A123" s="7">
        <v>116</v>
      </c>
      <c r="B123" s="12" t="s">
        <v>344</v>
      </c>
      <c r="C123" s="31" t="s">
        <v>345</v>
      </c>
      <c r="D123" s="43">
        <v>43669</v>
      </c>
      <c r="E123" s="67" t="s">
        <v>340</v>
      </c>
      <c r="F123" s="87">
        <v>0</v>
      </c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45" customHeight="1" x14ac:dyDescent="0.25">
      <c r="A124" s="7">
        <v>117</v>
      </c>
      <c r="B124" s="12" t="s">
        <v>346</v>
      </c>
      <c r="C124" s="30" t="s">
        <v>278</v>
      </c>
      <c r="D124" s="31" t="s">
        <v>272</v>
      </c>
      <c r="E124" s="67" t="s">
        <v>340</v>
      </c>
      <c r="F124" s="87">
        <v>700000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45" customHeight="1" x14ac:dyDescent="0.25">
      <c r="A125" s="7">
        <v>118</v>
      </c>
      <c r="B125" s="12" t="s">
        <v>347</v>
      </c>
      <c r="C125" s="31" t="s">
        <v>348</v>
      </c>
      <c r="D125" s="43">
        <v>43685</v>
      </c>
      <c r="E125" s="67" t="s">
        <v>340</v>
      </c>
      <c r="F125" s="87">
        <v>0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ht="45" customHeight="1" x14ac:dyDescent="0.25">
      <c r="A126" s="7">
        <v>119</v>
      </c>
      <c r="B126" s="12" t="s">
        <v>347</v>
      </c>
      <c r="C126" s="31" t="s">
        <v>349</v>
      </c>
      <c r="D126" s="31" t="s">
        <v>318</v>
      </c>
      <c r="E126" s="67" t="s">
        <v>340</v>
      </c>
      <c r="F126" s="87">
        <v>0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6" ht="45" customHeight="1" x14ac:dyDescent="0.25">
      <c r="A127" s="7">
        <v>120</v>
      </c>
      <c r="B127" s="12" t="s">
        <v>350</v>
      </c>
      <c r="C127" s="30" t="s">
        <v>217</v>
      </c>
      <c r="D127" s="30" t="s">
        <v>351</v>
      </c>
      <c r="E127" s="67" t="s">
        <v>340</v>
      </c>
      <c r="F127" s="87">
        <v>650000</v>
      </c>
      <c r="G127" s="37"/>
      <c r="H127" s="37"/>
      <c r="I127" s="37"/>
      <c r="J127" s="37"/>
      <c r="K127" s="37"/>
      <c r="L127" s="37"/>
      <c r="M127" s="37"/>
      <c r="N127" s="37"/>
      <c r="O127" s="37"/>
      <c r="P127" s="37"/>
    </row>
    <row r="128" spans="1:16" ht="45" customHeight="1" x14ac:dyDescent="0.25">
      <c r="A128" s="7">
        <v>121</v>
      </c>
      <c r="B128" s="12" t="s">
        <v>352</v>
      </c>
      <c r="C128" s="31" t="s">
        <v>353</v>
      </c>
      <c r="D128" s="31" t="s">
        <v>340</v>
      </c>
      <c r="E128" s="67" t="s">
        <v>354</v>
      </c>
      <c r="F128" s="87">
        <v>0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1:16" ht="45" customHeight="1" x14ac:dyDescent="0.25">
      <c r="A129" s="7">
        <v>122</v>
      </c>
      <c r="B129" s="12" t="s">
        <v>356</v>
      </c>
      <c r="C129" s="31" t="s">
        <v>235</v>
      </c>
      <c r="D129" s="31" t="s">
        <v>358</v>
      </c>
      <c r="E129" s="67" t="s">
        <v>358</v>
      </c>
      <c r="F129" s="87">
        <v>115000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/>
    </row>
    <row r="130" spans="1:16" ht="45" customHeight="1" x14ac:dyDescent="0.25">
      <c r="A130" s="7">
        <v>123</v>
      </c>
      <c r="B130" s="12" t="s">
        <v>357</v>
      </c>
      <c r="C130" s="31" t="s">
        <v>235</v>
      </c>
      <c r="D130" s="31" t="s">
        <v>359</v>
      </c>
      <c r="E130" s="67" t="s">
        <v>358</v>
      </c>
      <c r="F130" s="87">
        <v>160000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</row>
    <row r="131" spans="1:16" ht="45.75" customHeight="1" x14ac:dyDescent="0.25">
      <c r="A131" s="7">
        <v>124</v>
      </c>
      <c r="B131" s="38" t="s">
        <v>360</v>
      </c>
      <c r="C131" s="44" t="s">
        <v>235</v>
      </c>
      <c r="D131" s="45" t="s">
        <v>361</v>
      </c>
      <c r="E131" s="68" t="s">
        <v>362</v>
      </c>
      <c r="F131" s="87">
        <v>60000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</row>
    <row r="132" spans="1:16" ht="45" customHeight="1" x14ac:dyDescent="0.25">
      <c r="A132" s="7">
        <v>125</v>
      </c>
      <c r="B132" s="12" t="s">
        <v>364</v>
      </c>
      <c r="C132" s="31" t="s">
        <v>365</v>
      </c>
      <c r="D132" s="31" t="s">
        <v>363</v>
      </c>
      <c r="E132" s="67" t="s">
        <v>366</v>
      </c>
      <c r="F132" s="87">
        <v>0</v>
      </c>
      <c r="G132" s="37"/>
      <c r="H132" s="37"/>
      <c r="I132" s="37"/>
      <c r="J132" s="37"/>
      <c r="K132" s="37"/>
      <c r="L132" s="37"/>
      <c r="M132" s="37"/>
      <c r="N132" s="37"/>
      <c r="O132" s="37"/>
      <c r="P132" s="37"/>
    </row>
    <row r="133" spans="1:16" ht="45" customHeight="1" x14ac:dyDescent="0.25">
      <c r="A133" s="7">
        <v>126</v>
      </c>
      <c r="B133" s="12" t="s">
        <v>367</v>
      </c>
      <c r="C133" s="31" t="s">
        <v>368</v>
      </c>
      <c r="D133" s="31" t="s">
        <v>325</v>
      </c>
      <c r="E133" s="67" t="s">
        <v>369</v>
      </c>
      <c r="F133" s="87">
        <v>50000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</row>
    <row r="134" spans="1:16" ht="45" customHeight="1" x14ac:dyDescent="0.25">
      <c r="A134" s="7">
        <v>127</v>
      </c>
      <c r="B134" s="12" t="s">
        <v>370</v>
      </c>
      <c r="C134" s="31" t="s">
        <v>371</v>
      </c>
      <c r="D134" s="31" t="s">
        <v>326</v>
      </c>
      <c r="E134" s="67" t="s">
        <v>372</v>
      </c>
      <c r="F134" s="87">
        <v>0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</row>
    <row r="135" spans="1:16" ht="45" customHeight="1" x14ac:dyDescent="0.25">
      <c r="A135" s="7">
        <v>128</v>
      </c>
      <c r="B135" s="12" t="s">
        <v>376</v>
      </c>
      <c r="C135" s="31" t="s">
        <v>377</v>
      </c>
      <c r="D135" s="31" t="s">
        <v>378</v>
      </c>
      <c r="E135" s="67" t="s">
        <v>379</v>
      </c>
      <c r="F135" s="87">
        <v>50000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/>
    </row>
    <row r="136" spans="1:16" ht="45" customHeight="1" x14ac:dyDescent="0.25">
      <c r="A136" s="7">
        <v>129</v>
      </c>
      <c r="B136" s="12" t="s">
        <v>380</v>
      </c>
      <c r="C136" s="31" t="s">
        <v>381</v>
      </c>
      <c r="D136" s="31" t="s">
        <v>382</v>
      </c>
      <c r="E136" s="67" t="s">
        <v>383</v>
      </c>
      <c r="F136" s="87">
        <v>350000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</row>
    <row r="137" spans="1:16" ht="45" customHeight="1" x14ac:dyDescent="0.25">
      <c r="A137" s="7">
        <v>130</v>
      </c>
      <c r="B137" s="12" t="s">
        <v>384</v>
      </c>
      <c r="C137" s="31" t="s">
        <v>381</v>
      </c>
      <c r="D137" s="31" t="s">
        <v>382</v>
      </c>
      <c r="E137" s="67" t="s">
        <v>385</v>
      </c>
      <c r="F137" s="87">
        <v>650000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</row>
    <row r="138" spans="1:16" ht="45" customHeight="1" x14ac:dyDescent="0.25">
      <c r="A138" s="7">
        <v>131</v>
      </c>
      <c r="B138" s="12" t="s">
        <v>386</v>
      </c>
      <c r="C138" s="46" t="s">
        <v>387</v>
      </c>
      <c r="D138" s="31" t="s">
        <v>388</v>
      </c>
      <c r="E138" s="67" t="s">
        <v>389</v>
      </c>
      <c r="F138" s="87">
        <v>500000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</row>
    <row r="139" spans="1:16" ht="45" customHeight="1" x14ac:dyDescent="0.25">
      <c r="A139" s="7">
        <v>132</v>
      </c>
      <c r="B139" s="12" t="s">
        <v>390</v>
      </c>
      <c r="C139" s="31" t="s">
        <v>391</v>
      </c>
      <c r="D139" s="31" t="s">
        <v>392</v>
      </c>
      <c r="E139" s="67" t="s">
        <v>393</v>
      </c>
      <c r="F139" s="87">
        <v>5000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</row>
    <row r="140" spans="1:16" ht="45" customHeight="1" x14ac:dyDescent="0.25">
      <c r="A140" s="7">
        <v>133</v>
      </c>
      <c r="B140" s="12" t="s">
        <v>394</v>
      </c>
      <c r="C140" s="31" t="s">
        <v>391</v>
      </c>
      <c r="D140" s="31" t="s">
        <v>395</v>
      </c>
      <c r="E140" s="67" t="s">
        <v>396</v>
      </c>
      <c r="F140" s="87">
        <v>5000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/>
    </row>
    <row r="141" spans="1:16" ht="45" customHeight="1" x14ac:dyDescent="0.25">
      <c r="A141" s="7">
        <v>134</v>
      </c>
      <c r="B141" s="12" t="s">
        <v>397</v>
      </c>
      <c r="C141" s="31" t="s">
        <v>398</v>
      </c>
      <c r="D141" s="31" t="s">
        <v>399</v>
      </c>
      <c r="E141" s="67" t="s">
        <v>396</v>
      </c>
      <c r="F141" s="87">
        <v>50000</v>
      </c>
      <c r="G141" s="37"/>
      <c r="H141" s="37"/>
      <c r="I141" s="37"/>
      <c r="J141" s="37"/>
    </row>
    <row r="142" spans="1:16" ht="45" customHeight="1" x14ac:dyDescent="0.25">
      <c r="A142" s="7">
        <v>135</v>
      </c>
      <c r="B142" s="12" t="s">
        <v>406</v>
      </c>
      <c r="C142" s="30" t="s">
        <v>407</v>
      </c>
      <c r="D142" s="31" t="s">
        <v>404</v>
      </c>
      <c r="E142" s="67" t="s">
        <v>404</v>
      </c>
      <c r="F142" s="87">
        <v>0</v>
      </c>
      <c r="G142" s="37"/>
      <c r="H142" s="37"/>
      <c r="I142" s="37"/>
      <c r="J142" s="37"/>
    </row>
    <row r="143" spans="1:16" ht="45" customHeight="1" x14ac:dyDescent="0.25">
      <c r="A143" s="7">
        <v>136</v>
      </c>
      <c r="B143" s="12" t="s">
        <v>408</v>
      </c>
      <c r="C143" s="30" t="s">
        <v>409</v>
      </c>
      <c r="D143" s="31" t="s">
        <v>413</v>
      </c>
      <c r="E143" s="67" t="s">
        <v>416</v>
      </c>
      <c r="F143" s="87">
        <v>0</v>
      </c>
      <c r="G143" s="37"/>
      <c r="H143" s="37"/>
      <c r="I143" s="37"/>
      <c r="J143" s="37"/>
    </row>
    <row r="144" spans="1:16" ht="45" customHeight="1" x14ac:dyDescent="0.25">
      <c r="A144" s="7">
        <v>137</v>
      </c>
      <c r="B144" s="12" t="s">
        <v>408</v>
      </c>
      <c r="C144" s="30" t="s">
        <v>410</v>
      </c>
      <c r="D144" s="31" t="s">
        <v>414</v>
      </c>
      <c r="E144" s="67" t="s">
        <v>416</v>
      </c>
      <c r="F144" s="87">
        <v>0</v>
      </c>
      <c r="G144" s="37"/>
      <c r="H144" s="37"/>
      <c r="I144" s="37"/>
      <c r="J144" s="37"/>
    </row>
    <row r="145" spans="1:10" ht="45" customHeight="1" x14ac:dyDescent="0.25">
      <c r="A145" s="7">
        <v>138</v>
      </c>
      <c r="B145" s="12" t="s">
        <v>408</v>
      </c>
      <c r="C145" s="30" t="s">
        <v>411</v>
      </c>
      <c r="D145" s="31" t="s">
        <v>402</v>
      </c>
      <c r="E145" s="67" t="s">
        <v>416</v>
      </c>
      <c r="F145" s="87">
        <v>0</v>
      </c>
      <c r="G145" s="37"/>
      <c r="H145" s="37"/>
      <c r="I145" s="37"/>
      <c r="J145" s="37"/>
    </row>
    <row r="146" spans="1:10" ht="45" customHeight="1" x14ac:dyDescent="0.25">
      <c r="A146" s="7">
        <v>139</v>
      </c>
      <c r="B146" s="12" t="s">
        <v>408</v>
      </c>
      <c r="C146" s="30" t="s">
        <v>412</v>
      </c>
      <c r="D146" s="31" t="s">
        <v>415</v>
      </c>
      <c r="E146" s="67" t="s">
        <v>416</v>
      </c>
      <c r="F146" s="87">
        <v>0</v>
      </c>
      <c r="G146" s="37"/>
      <c r="H146" s="37"/>
      <c r="I146" s="37"/>
      <c r="J146" s="37"/>
    </row>
    <row r="147" spans="1:10" ht="45" customHeight="1" x14ac:dyDescent="0.25">
      <c r="A147" s="7">
        <v>140</v>
      </c>
      <c r="B147" s="12" t="s">
        <v>417</v>
      </c>
      <c r="C147" s="30" t="s">
        <v>302</v>
      </c>
      <c r="D147" s="31" t="s">
        <v>271</v>
      </c>
      <c r="E147" s="67" t="s">
        <v>418</v>
      </c>
      <c r="F147" s="87">
        <v>50000</v>
      </c>
      <c r="G147" s="37"/>
      <c r="H147" s="37"/>
      <c r="I147" s="37"/>
      <c r="J147" s="37"/>
    </row>
    <row r="148" spans="1:10" ht="45" customHeight="1" x14ac:dyDescent="0.25">
      <c r="A148" s="7">
        <v>141</v>
      </c>
      <c r="B148" s="12" t="s">
        <v>419</v>
      </c>
      <c r="C148" s="30" t="s">
        <v>420</v>
      </c>
      <c r="D148" s="31" t="s">
        <v>421</v>
      </c>
      <c r="E148" s="67" t="s">
        <v>418</v>
      </c>
      <c r="F148" s="87">
        <v>20000</v>
      </c>
      <c r="G148" s="37"/>
      <c r="H148" s="37"/>
      <c r="I148" s="37"/>
      <c r="J148" s="37"/>
    </row>
    <row r="149" spans="1:10" ht="45" customHeight="1" x14ac:dyDescent="0.25">
      <c r="A149" s="7">
        <v>142</v>
      </c>
      <c r="B149" s="12" t="s">
        <v>422</v>
      </c>
      <c r="C149" s="30" t="s">
        <v>423</v>
      </c>
      <c r="D149" s="31" t="s">
        <v>424</v>
      </c>
      <c r="E149" s="67" t="s">
        <v>425</v>
      </c>
      <c r="F149" s="87">
        <v>212877.89</v>
      </c>
      <c r="G149" s="37"/>
      <c r="H149" s="37"/>
      <c r="I149" s="37"/>
      <c r="J149" s="37"/>
    </row>
    <row r="150" spans="1:10" ht="45" customHeight="1" x14ac:dyDescent="0.25">
      <c r="A150" s="7">
        <v>143</v>
      </c>
      <c r="B150" s="12" t="s">
        <v>436</v>
      </c>
      <c r="C150" s="30" t="s">
        <v>273</v>
      </c>
      <c r="D150" s="31" t="s">
        <v>437</v>
      </c>
      <c r="E150" s="66" t="s">
        <v>438</v>
      </c>
      <c r="F150" s="87">
        <v>196220.11</v>
      </c>
      <c r="G150" s="37"/>
      <c r="H150" s="37"/>
      <c r="I150" s="37"/>
      <c r="J150" s="37"/>
    </row>
    <row r="151" spans="1:10" ht="45" customHeight="1" x14ac:dyDescent="0.25">
      <c r="A151" s="7">
        <v>144</v>
      </c>
      <c r="B151" s="12" t="s">
        <v>439</v>
      </c>
      <c r="C151" s="30" t="s">
        <v>235</v>
      </c>
      <c r="D151" s="31" t="s">
        <v>361</v>
      </c>
      <c r="E151" s="67" t="s">
        <v>440</v>
      </c>
      <c r="F151" s="87">
        <v>50000</v>
      </c>
      <c r="G151" s="37"/>
      <c r="H151" s="37"/>
      <c r="I151" s="37"/>
      <c r="J151" s="37"/>
    </row>
    <row r="152" spans="1:10" ht="45" customHeight="1" x14ac:dyDescent="0.25">
      <c r="A152" s="7">
        <v>145</v>
      </c>
      <c r="B152" s="12" t="s">
        <v>439</v>
      </c>
      <c r="C152" s="30" t="s">
        <v>235</v>
      </c>
      <c r="D152" s="31" t="s">
        <v>361</v>
      </c>
      <c r="E152" s="67" t="s">
        <v>440</v>
      </c>
      <c r="F152" s="87">
        <v>10000</v>
      </c>
      <c r="G152" s="37"/>
      <c r="H152" s="37"/>
      <c r="I152" s="37"/>
      <c r="J152" s="37"/>
    </row>
    <row r="153" spans="1:10" ht="45" customHeight="1" x14ac:dyDescent="0.25">
      <c r="A153" s="7">
        <v>146</v>
      </c>
      <c r="B153" s="12" t="s">
        <v>441</v>
      </c>
      <c r="C153" s="30" t="s">
        <v>442</v>
      </c>
      <c r="D153" s="31" t="s">
        <v>440</v>
      </c>
      <c r="E153" s="69" t="s">
        <v>443</v>
      </c>
      <c r="F153" s="87">
        <v>0</v>
      </c>
      <c r="G153" s="37"/>
      <c r="H153" s="37"/>
      <c r="I153" s="37"/>
      <c r="J153" s="37"/>
    </row>
    <row r="154" spans="1:10" ht="45" customHeight="1" x14ac:dyDescent="0.25">
      <c r="A154" s="7">
        <v>147</v>
      </c>
      <c r="B154" s="12" t="s">
        <v>446</v>
      </c>
      <c r="C154" s="30" t="s">
        <v>290</v>
      </c>
      <c r="D154" s="31" t="s">
        <v>271</v>
      </c>
      <c r="E154" s="67" t="s">
        <v>445</v>
      </c>
      <c r="F154" s="87">
        <v>10000</v>
      </c>
      <c r="G154" s="37"/>
      <c r="H154" s="37"/>
      <c r="I154" s="37"/>
      <c r="J154" s="37"/>
    </row>
    <row r="155" spans="1:10" ht="45" customHeight="1" x14ac:dyDescent="0.25">
      <c r="A155" s="7">
        <v>148</v>
      </c>
      <c r="B155" s="12" t="s">
        <v>447</v>
      </c>
      <c r="C155" s="30" t="s">
        <v>290</v>
      </c>
      <c r="D155" s="31" t="s">
        <v>444</v>
      </c>
      <c r="E155" s="67" t="s">
        <v>445</v>
      </c>
      <c r="F155" s="87">
        <v>10000</v>
      </c>
      <c r="G155" s="37"/>
      <c r="H155" s="37"/>
      <c r="I155" s="37"/>
      <c r="J155" s="37"/>
    </row>
    <row r="156" spans="1:10" ht="45" customHeight="1" x14ac:dyDescent="0.25">
      <c r="A156" s="7">
        <v>149</v>
      </c>
      <c r="B156" s="12" t="s">
        <v>448</v>
      </c>
      <c r="C156" s="30" t="s">
        <v>294</v>
      </c>
      <c r="D156" s="31" t="s">
        <v>451</v>
      </c>
      <c r="E156" s="67" t="s">
        <v>452</v>
      </c>
      <c r="F156" s="87">
        <v>0</v>
      </c>
      <c r="G156" s="37"/>
      <c r="H156" s="37"/>
      <c r="I156" s="37"/>
      <c r="J156" s="37"/>
    </row>
    <row r="157" spans="1:10" ht="45" customHeight="1" x14ac:dyDescent="0.25">
      <c r="A157" s="7">
        <v>150</v>
      </c>
      <c r="B157" s="12" t="s">
        <v>449</v>
      </c>
      <c r="C157" s="30" t="s">
        <v>294</v>
      </c>
      <c r="D157" s="31" t="s">
        <v>451</v>
      </c>
      <c r="E157" s="67" t="s">
        <v>452</v>
      </c>
      <c r="F157" s="87">
        <v>5000</v>
      </c>
      <c r="G157" s="37"/>
      <c r="H157" s="37"/>
      <c r="I157" s="37"/>
      <c r="J157" s="37"/>
    </row>
    <row r="158" spans="1:10" ht="45" customHeight="1" x14ac:dyDescent="0.25">
      <c r="A158" s="7">
        <v>151</v>
      </c>
      <c r="B158" s="12" t="s">
        <v>450</v>
      </c>
      <c r="C158" s="30" t="s">
        <v>294</v>
      </c>
      <c r="D158" s="31" t="s">
        <v>451</v>
      </c>
      <c r="E158" s="67" t="s">
        <v>452</v>
      </c>
      <c r="F158" s="87">
        <v>0</v>
      </c>
      <c r="G158" s="37"/>
      <c r="H158" s="37"/>
      <c r="I158" s="37"/>
      <c r="J158" s="37"/>
    </row>
    <row r="159" spans="1:10" ht="45" customHeight="1" x14ac:dyDescent="0.25">
      <c r="A159" s="7">
        <v>152</v>
      </c>
      <c r="B159" s="12" t="s">
        <v>453</v>
      </c>
      <c r="C159" s="31" t="s">
        <v>454</v>
      </c>
      <c r="D159" s="31" t="s">
        <v>455</v>
      </c>
      <c r="E159" s="66" t="s">
        <v>456</v>
      </c>
      <c r="F159" s="87">
        <v>50000</v>
      </c>
      <c r="G159" s="37"/>
      <c r="H159" s="37"/>
      <c r="I159" s="37"/>
      <c r="J159" s="37"/>
    </row>
    <row r="160" spans="1:10" ht="45" customHeight="1" x14ac:dyDescent="0.25">
      <c r="A160" s="7">
        <v>153</v>
      </c>
      <c r="B160" s="8" t="s">
        <v>462</v>
      </c>
      <c r="C160" s="17" t="s">
        <v>463</v>
      </c>
      <c r="D160" s="17" t="s">
        <v>464</v>
      </c>
      <c r="E160" s="64" t="s">
        <v>465</v>
      </c>
      <c r="F160" s="82">
        <v>50000</v>
      </c>
    </row>
    <row r="161" spans="1:6" ht="45" customHeight="1" x14ac:dyDescent="0.25">
      <c r="A161" s="7">
        <v>154</v>
      </c>
      <c r="B161" s="8" t="s">
        <v>462</v>
      </c>
      <c r="C161" s="17" t="s">
        <v>463</v>
      </c>
      <c r="D161" s="17" t="s">
        <v>466</v>
      </c>
      <c r="E161" s="64" t="s">
        <v>467</v>
      </c>
      <c r="F161" s="82">
        <v>50000</v>
      </c>
    </row>
    <row r="162" spans="1:6" ht="45" customHeight="1" x14ac:dyDescent="0.25">
      <c r="A162" s="7">
        <v>155</v>
      </c>
      <c r="B162" s="8" t="s">
        <v>384</v>
      </c>
      <c r="C162" s="17" t="s">
        <v>381</v>
      </c>
      <c r="D162" s="17" t="s">
        <v>468</v>
      </c>
      <c r="E162" s="64" t="s">
        <v>469</v>
      </c>
      <c r="F162" s="82">
        <v>50000</v>
      </c>
    </row>
    <row r="163" spans="1:6" ht="45" customHeight="1" x14ac:dyDescent="0.25">
      <c r="A163" s="7">
        <v>156</v>
      </c>
      <c r="B163" s="8" t="s">
        <v>470</v>
      </c>
      <c r="C163" s="17" t="s">
        <v>153</v>
      </c>
      <c r="D163" s="17" t="s">
        <v>471</v>
      </c>
      <c r="E163" s="64" t="s">
        <v>472</v>
      </c>
      <c r="F163" s="82">
        <v>100000</v>
      </c>
    </row>
    <row r="164" spans="1:6" ht="45" customHeight="1" x14ac:dyDescent="0.25">
      <c r="A164" s="7">
        <v>157</v>
      </c>
      <c r="B164" s="8" t="s">
        <v>473</v>
      </c>
      <c r="C164" s="17" t="s">
        <v>474</v>
      </c>
      <c r="D164" s="17" t="s">
        <v>475</v>
      </c>
      <c r="E164" s="64" t="s">
        <v>476</v>
      </c>
      <c r="F164" s="82">
        <v>0</v>
      </c>
    </row>
    <row r="165" spans="1:6" ht="45" customHeight="1" x14ac:dyDescent="0.25">
      <c r="A165" s="7">
        <v>158</v>
      </c>
      <c r="B165" s="8" t="s">
        <v>477</v>
      </c>
      <c r="C165" s="17" t="s">
        <v>478</v>
      </c>
      <c r="D165" s="17" t="s">
        <v>475</v>
      </c>
      <c r="E165" s="64" t="s">
        <v>481</v>
      </c>
      <c r="F165" s="82">
        <v>15000</v>
      </c>
    </row>
    <row r="166" spans="1:6" ht="45" customHeight="1" x14ac:dyDescent="0.25">
      <c r="A166" s="7">
        <v>159</v>
      </c>
      <c r="B166" s="8" t="s">
        <v>479</v>
      </c>
      <c r="C166" s="17" t="s">
        <v>480</v>
      </c>
      <c r="D166" s="14" t="s">
        <v>482</v>
      </c>
      <c r="E166" s="64" t="s">
        <v>481</v>
      </c>
      <c r="F166" s="82">
        <v>300000</v>
      </c>
    </row>
    <row r="167" spans="1:6" ht="45" customHeight="1" x14ac:dyDescent="0.25">
      <c r="A167" s="7">
        <v>160</v>
      </c>
      <c r="B167" s="8" t="s">
        <v>484</v>
      </c>
      <c r="C167" s="17" t="s">
        <v>485</v>
      </c>
      <c r="D167" s="14" t="s">
        <v>486</v>
      </c>
      <c r="E167" s="64" t="s">
        <v>487</v>
      </c>
      <c r="F167" s="82">
        <v>205000</v>
      </c>
    </row>
    <row r="168" spans="1:6" ht="45" customHeight="1" x14ac:dyDescent="0.25">
      <c r="A168" s="7">
        <v>161</v>
      </c>
      <c r="B168" s="8" t="s">
        <v>488</v>
      </c>
      <c r="C168" s="17" t="s">
        <v>489</v>
      </c>
      <c r="D168" s="14" t="s">
        <v>486</v>
      </c>
      <c r="E168" s="64" t="s">
        <v>490</v>
      </c>
      <c r="F168" s="82">
        <v>50000</v>
      </c>
    </row>
    <row r="169" spans="1:6" ht="45" customHeight="1" x14ac:dyDescent="0.25">
      <c r="A169" s="7">
        <v>162</v>
      </c>
      <c r="B169" s="8" t="s">
        <v>491</v>
      </c>
      <c r="C169" s="17" t="s">
        <v>196</v>
      </c>
      <c r="D169" s="14" t="s">
        <v>481</v>
      </c>
      <c r="E169" s="64" t="s">
        <v>492</v>
      </c>
      <c r="F169" s="82">
        <v>150000</v>
      </c>
    </row>
    <row r="170" spans="1:6" ht="45" customHeight="1" x14ac:dyDescent="0.25">
      <c r="A170" s="7">
        <v>163</v>
      </c>
      <c r="B170" s="8" t="s">
        <v>495</v>
      </c>
      <c r="C170" s="17" t="s">
        <v>496</v>
      </c>
      <c r="D170" s="14" t="s">
        <v>497</v>
      </c>
      <c r="E170" s="64" t="s">
        <v>498</v>
      </c>
      <c r="F170" s="82">
        <v>50000</v>
      </c>
    </row>
    <row r="171" spans="1:6" ht="45" customHeight="1" x14ac:dyDescent="0.25">
      <c r="A171" s="7">
        <v>164</v>
      </c>
      <c r="B171" s="8" t="s">
        <v>740</v>
      </c>
      <c r="C171" s="17" t="s">
        <v>496</v>
      </c>
      <c r="D171" s="14" t="s">
        <v>741</v>
      </c>
      <c r="E171" s="64" t="s">
        <v>742</v>
      </c>
      <c r="F171" s="82">
        <v>5000</v>
      </c>
    </row>
    <row r="172" spans="1:6" ht="45" customHeight="1" x14ac:dyDescent="0.25">
      <c r="A172" s="7">
        <v>165</v>
      </c>
      <c r="B172" s="8" t="s">
        <v>740</v>
      </c>
      <c r="C172" s="17" t="s">
        <v>496</v>
      </c>
      <c r="D172" s="14" t="s">
        <v>742</v>
      </c>
      <c r="E172" s="64" t="s">
        <v>742</v>
      </c>
      <c r="F172" s="82">
        <v>10000</v>
      </c>
    </row>
    <row r="173" spans="1:6" ht="45" customHeight="1" x14ac:dyDescent="0.25">
      <c r="A173" s="7">
        <v>166</v>
      </c>
      <c r="B173" s="8" t="s">
        <v>499</v>
      </c>
      <c r="C173" s="14" t="s">
        <v>454</v>
      </c>
      <c r="D173" s="14" t="s">
        <v>415</v>
      </c>
      <c r="E173" s="64" t="s">
        <v>500</v>
      </c>
      <c r="F173" s="84">
        <v>200000</v>
      </c>
    </row>
    <row r="174" spans="1:6" ht="45" customHeight="1" x14ac:dyDescent="0.25">
      <c r="A174" s="7">
        <v>167</v>
      </c>
      <c r="B174" s="8" t="s">
        <v>501</v>
      </c>
      <c r="C174" s="14" t="s">
        <v>502</v>
      </c>
      <c r="D174" s="14" t="s">
        <v>503</v>
      </c>
      <c r="E174" s="64" t="s">
        <v>504</v>
      </c>
      <c r="F174" s="84">
        <v>67111.28</v>
      </c>
    </row>
    <row r="175" spans="1:6" ht="45" customHeight="1" x14ac:dyDescent="0.25">
      <c r="A175" s="7">
        <v>168</v>
      </c>
      <c r="B175" s="8" t="s">
        <v>505</v>
      </c>
      <c r="C175" s="14" t="s">
        <v>348</v>
      </c>
      <c r="D175" s="14" t="s">
        <v>506</v>
      </c>
      <c r="E175" s="64" t="s">
        <v>507</v>
      </c>
      <c r="F175" s="84">
        <v>0</v>
      </c>
    </row>
    <row r="176" spans="1:6" ht="45" customHeight="1" x14ac:dyDescent="0.25">
      <c r="A176" s="7">
        <v>169</v>
      </c>
      <c r="B176" s="8" t="s">
        <v>508</v>
      </c>
      <c r="C176" s="14" t="s">
        <v>299</v>
      </c>
      <c r="D176" s="14" t="s">
        <v>509</v>
      </c>
      <c r="E176" s="64" t="s">
        <v>510</v>
      </c>
      <c r="F176" s="84">
        <v>25000</v>
      </c>
    </row>
    <row r="177" spans="1:6" ht="61.5" customHeight="1" x14ac:dyDescent="0.25">
      <c r="A177" s="7">
        <v>170</v>
      </c>
      <c r="B177" s="8" t="s">
        <v>511</v>
      </c>
      <c r="C177" s="14" t="s">
        <v>512</v>
      </c>
      <c r="D177" s="14" t="s">
        <v>513</v>
      </c>
      <c r="E177" s="64" t="s">
        <v>514</v>
      </c>
      <c r="F177" s="84">
        <v>100000</v>
      </c>
    </row>
    <row r="178" spans="1:6" ht="61.5" customHeight="1" x14ac:dyDescent="0.25">
      <c r="A178" s="7">
        <v>171</v>
      </c>
      <c r="B178" s="8" t="s">
        <v>515</v>
      </c>
      <c r="C178" s="14" t="s">
        <v>516</v>
      </c>
      <c r="D178" s="14" t="s">
        <v>518</v>
      </c>
      <c r="E178" s="64" t="s">
        <v>519</v>
      </c>
      <c r="F178" s="84">
        <v>50000</v>
      </c>
    </row>
    <row r="179" spans="1:6" ht="61.5" customHeight="1" x14ac:dyDescent="0.25">
      <c r="A179" s="7">
        <v>172</v>
      </c>
      <c r="B179" s="8" t="s">
        <v>517</v>
      </c>
      <c r="C179" s="14" t="s">
        <v>516</v>
      </c>
      <c r="D179" s="14" t="s">
        <v>518</v>
      </c>
      <c r="E179" s="64" t="s">
        <v>519</v>
      </c>
      <c r="F179" s="84">
        <v>50000</v>
      </c>
    </row>
    <row r="180" spans="1:6" ht="61.5" customHeight="1" x14ac:dyDescent="0.25">
      <c r="A180" s="7">
        <v>173</v>
      </c>
      <c r="B180" s="8" t="s">
        <v>524</v>
      </c>
      <c r="C180" s="14" t="s">
        <v>525</v>
      </c>
      <c r="D180" s="14" t="s">
        <v>526</v>
      </c>
      <c r="E180" s="64" t="s">
        <v>527</v>
      </c>
      <c r="F180" s="84">
        <v>10000</v>
      </c>
    </row>
    <row r="181" spans="1:6" ht="61.5" customHeight="1" x14ac:dyDescent="0.25">
      <c r="A181" s="7">
        <v>174</v>
      </c>
      <c r="B181" s="8" t="s">
        <v>539</v>
      </c>
      <c r="C181" s="14" t="s">
        <v>302</v>
      </c>
      <c r="D181" s="14" t="s">
        <v>271</v>
      </c>
      <c r="E181" s="64" t="s">
        <v>538</v>
      </c>
      <c r="F181" s="84">
        <v>50000</v>
      </c>
    </row>
    <row r="182" spans="1:6" ht="61.5" customHeight="1" x14ac:dyDescent="0.25">
      <c r="A182" s="7">
        <v>175</v>
      </c>
      <c r="B182" s="8" t="s">
        <v>545</v>
      </c>
      <c r="C182" s="14" t="s">
        <v>540</v>
      </c>
      <c r="D182" s="14" t="s">
        <v>541</v>
      </c>
      <c r="E182" s="64" t="s">
        <v>542</v>
      </c>
      <c r="F182" s="84">
        <v>50000</v>
      </c>
    </row>
    <row r="183" spans="1:6" ht="61.5" customHeight="1" x14ac:dyDescent="0.25">
      <c r="A183" s="7">
        <v>176</v>
      </c>
      <c r="B183" s="8" t="s">
        <v>546</v>
      </c>
      <c r="C183" s="14" t="s">
        <v>547</v>
      </c>
      <c r="D183" s="14" t="s">
        <v>548</v>
      </c>
      <c r="E183" s="64" t="s">
        <v>544</v>
      </c>
      <c r="F183" s="84">
        <v>50000</v>
      </c>
    </row>
    <row r="184" spans="1:6" ht="61.5" customHeight="1" x14ac:dyDescent="0.25">
      <c r="A184" s="7">
        <v>177</v>
      </c>
      <c r="B184" s="8" t="s">
        <v>549</v>
      </c>
      <c r="C184" s="14" t="s">
        <v>551</v>
      </c>
      <c r="D184" s="14" t="s">
        <v>469</v>
      </c>
      <c r="E184" s="64" t="s">
        <v>553</v>
      </c>
      <c r="F184" s="84">
        <v>0</v>
      </c>
    </row>
    <row r="185" spans="1:6" ht="61.5" customHeight="1" x14ac:dyDescent="0.25">
      <c r="A185" s="7">
        <v>178</v>
      </c>
      <c r="B185" s="8" t="s">
        <v>550</v>
      </c>
      <c r="C185" s="14" t="s">
        <v>552</v>
      </c>
      <c r="D185" s="14" t="s">
        <v>518</v>
      </c>
      <c r="E185" s="64" t="s">
        <v>553</v>
      </c>
      <c r="F185" s="84">
        <v>0</v>
      </c>
    </row>
    <row r="186" spans="1:6" ht="61.5" customHeight="1" x14ac:dyDescent="0.25">
      <c r="A186" s="7">
        <v>179</v>
      </c>
      <c r="B186" s="8" t="s">
        <v>555</v>
      </c>
      <c r="C186" s="14" t="s">
        <v>556</v>
      </c>
      <c r="D186" s="14" t="s">
        <v>557</v>
      </c>
      <c r="E186" s="64" t="s">
        <v>558</v>
      </c>
      <c r="F186" s="84">
        <v>311360.8</v>
      </c>
    </row>
    <row r="187" spans="1:6" ht="61.5" customHeight="1" x14ac:dyDescent="0.25">
      <c r="A187" s="7">
        <v>180</v>
      </c>
      <c r="B187" s="8" t="s">
        <v>559</v>
      </c>
      <c r="C187" s="14" t="s">
        <v>560</v>
      </c>
      <c r="D187" s="14" t="s">
        <v>558</v>
      </c>
      <c r="E187" s="64" t="s">
        <v>558</v>
      </c>
      <c r="F187" s="84">
        <v>0</v>
      </c>
    </row>
    <row r="188" spans="1:6" ht="61.5" customHeight="1" x14ac:dyDescent="0.25">
      <c r="A188" s="7">
        <v>181</v>
      </c>
      <c r="B188" s="8" t="s">
        <v>561</v>
      </c>
      <c r="C188" s="14" t="s">
        <v>562</v>
      </c>
      <c r="D188" s="14" t="s">
        <v>558</v>
      </c>
      <c r="E188" s="64" t="s">
        <v>558</v>
      </c>
      <c r="F188" s="84">
        <v>0</v>
      </c>
    </row>
    <row r="189" spans="1:6" ht="61.5" customHeight="1" x14ac:dyDescent="0.25">
      <c r="A189" s="7">
        <v>182</v>
      </c>
      <c r="B189" s="8" t="s">
        <v>563</v>
      </c>
      <c r="C189" s="14" t="s">
        <v>564</v>
      </c>
      <c r="D189" s="14" t="s">
        <v>565</v>
      </c>
      <c r="E189" s="64" t="s">
        <v>565</v>
      </c>
      <c r="F189" s="84">
        <v>0</v>
      </c>
    </row>
    <row r="190" spans="1:6" ht="61.5" customHeight="1" x14ac:dyDescent="0.25">
      <c r="A190" s="7">
        <v>183</v>
      </c>
      <c r="B190" s="8" t="s">
        <v>566</v>
      </c>
      <c r="C190" s="14" t="s">
        <v>480</v>
      </c>
      <c r="D190" s="14" t="s">
        <v>567</v>
      </c>
      <c r="E190" s="64" t="s">
        <v>568</v>
      </c>
      <c r="F190" s="84">
        <v>100000</v>
      </c>
    </row>
    <row r="191" spans="1:6" ht="61.5" customHeight="1" x14ac:dyDescent="0.25">
      <c r="A191" s="7">
        <v>184</v>
      </c>
      <c r="B191" s="8" t="s">
        <v>571</v>
      </c>
      <c r="C191" s="14" t="s">
        <v>572</v>
      </c>
      <c r="D191" s="14" t="s">
        <v>569</v>
      </c>
      <c r="E191" s="64" t="s">
        <v>573</v>
      </c>
      <c r="F191" s="84">
        <v>0</v>
      </c>
    </row>
    <row r="192" spans="1:6" ht="61.5" customHeight="1" x14ac:dyDescent="0.25">
      <c r="A192" s="7">
        <v>185</v>
      </c>
      <c r="B192" s="8" t="s">
        <v>574</v>
      </c>
      <c r="C192" s="14" t="s">
        <v>483</v>
      </c>
      <c r="D192" s="14" t="s">
        <v>575</v>
      </c>
      <c r="E192" s="64" t="s">
        <v>576</v>
      </c>
      <c r="F192" s="84">
        <v>0</v>
      </c>
    </row>
    <row r="193" spans="1:6" ht="61.5" customHeight="1" x14ac:dyDescent="0.25">
      <c r="A193" s="7">
        <v>186</v>
      </c>
      <c r="B193" s="8" t="s">
        <v>577</v>
      </c>
      <c r="C193" s="14" t="s">
        <v>578</v>
      </c>
      <c r="D193" s="14" t="s">
        <v>526</v>
      </c>
      <c r="E193" s="64" t="s">
        <v>579</v>
      </c>
      <c r="F193" s="84">
        <v>0</v>
      </c>
    </row>
    <row r="194" spans="1:6" ht="61.5" customHeight="1" x14ac:dyDescent="0.25">
      <c r="A194" s="7">
        <v>187</v>
      </c>
      <c r="B194" s="8" t="s">
        <v>580</v>
      </c>
      <c r="C194" s="14" t="s">
        <v>581</v>
      </c>
      <c r="D194" s="14" t="s">
        <v>575</v>
      </c>
      <c r="E194" s="64" t="s">
        <v>582</v>
      </c>
      <c r="F194" s="84">
        <v>0</v>
      </c>
    </row>
    <row r="195" spans="1:6" ht="61.5" customHeight="1" x14ac:dyDescent="0.25">
      <c r="A195" s="7">
        <v>188</v>
      </c>
      <c r="B195" s="8" t="s">
        <v>580</v>
      </c>
      <c r="C195" s="14" t="s">
        <v>583</v>
      </c>
      <c r="D195" s="14" t="s">
        <v>585</v>
      </c>
      <c r="E195" s="64" t="s">
        <v>582</v>
      </c>
      <c r="F195" s="84">
        <v>0</v>
      </c>
    </row>
    <row r="196" spans="1:6" ht="61.5" customHeight="1" x14ac:dyDescent="0.25">
      <c r="A196" s="7">
        <v>189</v>
      </c>
      <c r="B196" s="8" t="s">
        <v>580</v>
      </c>
      <c r="C196" s="14" t="s">
        <v>405</v>
      </c>
      <c r="D196" s="14" t="s">
        <v>587</v>
      </c>
      <c r="E196" s="64" t="s">
        <v>582</v>
      </c>
      <c r="F196" s="84">
        <v>0</v>
      </c>
    </row>
    <row r="197" spans="1:6" ht="61.5" customHeight="1" x14ac:dyDescent="0.25">
      <c r="A197" s="7">
        <v>190</v>
      </c>
      <c r="B197" s="8" t="s">
        <v>580</v>
      </c>
      <c r="C197" s="14" t="s">
        <v>403</v>
      </c>
      <c r="D197" s="14" t="s">
        <v>586</v>
      </c>
      <c r="E197" s="64" t="s">
        <v>582</v>
      </c>
      <c r="F197" s="84">
        <v>0</v>
      </c>
    </row>
    <row r="198" spans="1:6" ht="61.5" customHeight="1" x14ac:dyDescent="0.25">
      <c r="A198" s="7">
        <v>191</v>
      </c>
      <c r="B198" s="8" t="s">
        <v>580</v>
      </c>
      <c r="C198" s="14" t="s">
        <v>584</v>
      </c>
      <c r="D198" s="14" t="s">
        <v>579</v>
      </c>
      <c r="E198" s="64" t="s">
        <v>582</v>
      </c>
      <c r="F198" s="84">
        <v>0</v>
      </c>
    </row>
    <row r="199" spans="1:6" ht="61.5" customHeight="1" x14ac:dyDescent="0.25">
      <c r="A199" s="7">
        <v>192</v>
      </c>
      <c r="B199" s="8" t="s">
        <v>588</v>
      </c>
      <c r="C199" s="14" t="s">
        <v>572</v>
      </c>
      <c r="D199" s="14" t="s">
        <v>589</v>
      </c>
      <c r="E199" s="64" t="s">
        <v>590</v>
      </c>
      <c r="F199" s="84">
        <v>0</v>
      </c>
    </row>
    <row r="200" spans="1:6" ht="61.5" customHeight="1" x14ac:dyDescent="0.25">
      <c r="A200" s="7">
        <v>193</v>
      </c>
      <c r="B200" s="8" t="s">
        <v>594</v>
      </c>
      <c r="C200" s="14" t="s">
        <v>595</v>
      </c>
      <c r="D200" s="14" t="s">
        <v>593</v>
      </c>
      <c r="E200" s="64" t="s">
        <v>596</v>
      </c>
      <c r="F200" s="84">
        <v>187000</v>
      </c>
    </row>
    <row r="201" spans="1:6" ht="61.5" customHeight="1" x14ac:dyDescent="0.25">
      <c r="A201" s="7">
        <v>194</v>
      </c>
      <c r="B201" s="8" t="s">
        <v>597</v>
      </c>
      <c r="C201" s="14" t="s">
        <v>598</v>
      </c>
      <c r="D201" s="14" t="s">
        <v>461</v>
      </c>
      <c r="E201" s="64" t="s">
        <v>599</v>
      </c>
      <c r="F201" s="84">
        <v>1000000</v>
      </c>
    </row>
    <row r="202" spans="1:6" ht="61.5" customHeight="1" x14ac:dyDescent="0.25">
      <c r="A202" s="7">
        <v>195</v>
      </c>
      <c r="B202" s="8" t="s">
        <v>600</v>
      </c>
      <c r="C202" s="17" t="s">
        <v>282</v>
      </c>
      <c r="D202" s="14" t="s">
        <v>271</v>
      </c>
      <c r="E202" s="64" t="s">
        <v>603</v>
      </c>
      <c r="F202" s="82">
        <v>0</v>
      </c>
    </row>
    <row r="203" spans="1:6" ht="61.5" customHeight="1" x14ac:dyDescent="0.25">
      <c r="A203" s="7">
        <v>196</v>
      </c>
      <c r="B203" s="8" t="s">
        <v>601</v>
      </c>
      <c r="C203" s="17" t="s">
        <v>602</v>
      </c>
      <c r="D203" s="14" t="s">
        <v>604</v>
      </c>
      <c r="E203" s="64" t="s">
        <v>603</v>
      </c>
      <c r="F203" s="82">
        <v>0</v>
      </c>
    </row>
    <row r="204" spans="1:6" ht="61.5" customHeight="1" x14ac:dyDescent="0.25">
      <c r="A204" s="7">
        <v>197</v>
      </c>
      <c r="B204" s="8" t="s">
        <v>605</v>
      </c>
      <c r="C204" s="14" t="s">
        <v>606</v>
      </c>
      <c r="D204" s="14" t="s">
        <v>607</v>
      </c>
      <c r="E204" s="64" t="s">
        <v>608</v>
      </c>
      <c r="F204" s="84">
        <v>0</v>
      </c>
    </row>
    <row r="205" spans="1:6" ht="61.5" customHeight="1" x14ac:dyDescent="0.25">
      <c r="A205" s="7">
        <v>198</v>
      </c>
      <c r="B205" s="8" t="s">
        <v>611</v>
      </c>
      <c r="C205" s="14" t="s">
        <v>609</v>
      </c>
      <c r="D205" s="14" t="s">
        <v>614</v>
      </c>
      <c r="E205" s="64" t="s">
        <v>610</v>
      </c>
      <c r="F205" s="84">
        <v>0</v>
      </c>
    </row>
    <row r="206" spans="1:6" ht="61.5" customHeight="1" x14ac:dyDescent="0.25">
      <c r="A206" s="7">
        <v>199</v>
      </c>
      <c r="B206" s="8" t="s">
        <v>612</v>
      </c>
      <c r="C206" s="14" t="s">
        <v>613</v>
      </c>
      <c r="D206" s="14" t="s">
        <v>608</v>
      </c>
      <c r="E206" s="64" t="s">
        <v>615</v>
      </c>
      <c r="F206" s="84">
        <v>10000</v>
      </c>
    </row>
    <row r="207" spans="1:6" ht="61.5" customHeight="1" x14ac:dyDescent="0.25">
      <c r="A207" s="7">
        <v>200</v>
      </c>
      <c r="B207" s="8" t="s">
        <v>616</v>
      </c>
      <c r="C207" s="14" t="s">
        <v>617</v>
      </c>
      <c r="D207" s="14" t="s">
        <v>618</v>
      </c>
      <c r="E207" s="64" t="s">
        <v>619</v>
      </c>
      <c r="F207" s="84">
        <v>10000</v>
      </c>
    </row>
    <row r="208" spans="1:6" ht="61.5" customHeight="1" x14ac:dyDescent="0.25">
      <c r="A208" s="7">
        <v>201</v>
      </c>
      <c r="B208" s="8" t="s">
        <v>620</v>
      </c>
      <c r="C208" s="14" t="s">
        <v>489</v>
      </c>
      <c r="D208" s="14" t="s">
        <v>621</v>
      </c>
      <c r="E208" s="64" t="s">
        <v>622</v>
      </c>
      <c r="F208" s="84">
        <v>100000</v>
      </c>
    </row>
    <row r="209" spans="1:6" ht="61.5" customHeight="1" x14ac:dyDescent="0.25">
      <c r="A209" s="7">
        <v>202</v>
      </c>
      <c r="B209" s="8" t="s">
        <v>623</v>
      </c>
      <c r="C209" s="17" t="s">
        <v>624</v>
      </c>
      <c r="D209" s="14" t="s">
        <v>627</v>
      </c>
      <c r="E209" s="64" t="s">
        <v>628</v>
      </c>
      <c r="F209" s="84">
        <v>20000</v>
      </c>
    </row>
    <row r="210" spans="1:6" ht="61.5" customHeight="1" x14ac:dyDescent="0.25">
      <c r="A210" s="7">
        <v>203</v>
      </c>
      <c r="B210" s="8" t="s">
        <v>625</v>
      </c>
      <c r="C210" s="17" t="s">
        <v>626</v>
      </c>
      <c r="D210" s="14" t="s">
        <v>629</v>
      </c>
      <c r="E210" s="64" t="s">
        <v>628</v>
      </c>
      <c r="F210" s="84">
        <v>50000</v>
      </c>
    </row>
    <row r="211" spans="1:6" ht="61.5" customHeight="1" x14ac:dyDescent="0.25">
      <c r="A211" s="7">
        <v>204</v>
      </c>
      <c r="B211" s="8" t="s">
        <v>630</v>
      </c>
      <c r="C211" s="17" t="s">
        <v>631</v>
      </c>
      <c r="D211" s="14" t="s">
        <v>628</v>
      </c>
      <c r="E211" s="64" t="s">
        <v>633</v>
      </c>
      <c r="F211" s="84">
        <v>50000</v>
      </c>
    </row>
    <row r="212" spans="1:6" ht="61.5" customHeight="1" x14ac:dyDescent="0.25">
      <c r="A212" s="7">
        <v>205</v>
      </c>
      <c r="B212" s="8" t="s">
        <v>630</v>
      </c>
      <c r="C212" s="17" t="s">
        <v>631</v>
      </c>
      <c r="D212" s="14" t="s">
        <v>628</v>
      </c>
      <c r="E212" s="64" t="s">
        <v>633</v>
      </c>
      <c r="F212" s="84">
        <v>50000</v>
      </c>
    </row>
    <row r="213" spans="1:6" ht="61.5" customHeight="1" x14ac:dyDescent="0.25">
      <c r="A213" s="7">
        <v>206</v>
      </c>
      <c r="B213" s="8" t="s">
        <v>635</v>
      </c>
      <c r="C213" s="17" t="s">
        <v>632</v>
      </c>
      <c r="D213" s="14" t="s">
        <v>634</v>
      </c>
      <c r="E213" s="64" t="s">
        <v>633</v>
      </c>
      <c r="F213" s="84">
        <v>0</v>
      </c>
    </row>
    <row r="214" spans="1:6" ht="61.5" customHeight="1" x14ac:dyDescent="0.25">
      <c r="A214" s="7">
        <v>207</v>
      </c>
      <c r="B214" s="8" t="s">
        <v>639</v>
      </c>
      <c r="C214" s="17" t="s">
        <v>640</v>
      </c>
      <c r="D214" s="14" t="s">
        <v>641</v>
      </c>
      <c r="E214" s="64" t="s">
        <v>642</v>
      </c>
      <c r="F214" s="84">
        <v>50000</v>
      </c>
    </row>
    <row r="215" spans="1:6" ht="61.5" customHeight="1" x14ac:dyDescent="0.25">
      <c r="A215" s="7">
        <v>208</v>
      </c>
      <c r="B215" s="8" t="s">
        <v>643</v>
      </c>
      <c r="C215" s="17" t="s">
        <v>1533</v>
      </c>
      <c r="D215" s="14" t="s">
        <v>633</v>
      </c>
      <c r="E215" s="64" t="s">
        <v>642</v>
      </c>
      <c r="F215" s="84">
        <v>0</v>
      </c>
    </row>
    <row r="216" spans="1:6" ht="61.5" customHeight="1" x14ac:dyDescent="0.25">
      <c r="A216" s="7">
        <v>209</v>
      </c>
      <c r="B216" s="8" t="s">
        <v>601</v>
      </c>
      <c r="C216" s="17" t="s">
        <v>644</v>
      </c>
      <c r="D216" s="14" t="s">
        <v>645</v>
      </c>
      <c r="E216" s="64" t="s">
        <v>646</v>
      </c>
      <c r="F216" s="84">
        <v>0</v>
      </c>
    </row>
    <row r="217" spans="1:6" ht="61.5" customHeight="1" x14ac:dyDescent="0.25">
      <c r="A217" s="7">
        <v>210</v>
      </c>
      <c r="B217" s="8" t="s">
        <v>649</v>
      </c>
      <c r="C217" s="17" t="s">
        <v>650</v>
      </c>
      <c r="D217" s="14" t="s">
        <v>655</v>
      </c>
      <c r="E217" s="64" t="s">
        <v>656</v>
      </c>
      <c r="F217" s="82">
        <v>500000</v>
      </c>
    </row>
    <row r="218" spans="1:6" ht="61.5" customHeight="1" x14ac:dyDescent="0.25">
      <c r="A218" s="7">
        <v>211</v>
      </c>
      <c r="B218" s="8" t="s">
        <v>651</v>
      </c>
      <c r="C218" s="17" t="s">
        <v>652</v>
      </c>
      <c r="D218" s="14" t="s">
        <v>657</v>
      </c>
      <c r="E218" s="64" t="s">
        <v>656</v>
      </c>
      <c r="F218" s="82">
        <v>0</v>
      </c>
    </row>
    <row r="219" spans="1:6" ht="61.5" customHeight="1" x14ac:dyDescent="0.25">
      <c r="A219" s="7">
        <v>212</v>
      </c>
      <c r="B219" s="8" t="s">
        <v>653</v>
      </c>
      <c r="C219" s="17" t="s">
        <v>654</v>
      </c>
      <c r="D219" s="14" t="s">
        <v>658</v>
      </c>
      <c r="E219" s="64" t="s">
        <v>656</v>
      </c>
      <c r="F219" s="82">
        <v>1000000</v>
      </c>
    </row>
    <row r="220" spans="1:6" ht="61.5" customHeight="1" x14ac:dyDescent="0.25">
      <c r="A220" s="7">
        <v>213</v>
      </c>
      <c r="B220" s="8" t="s">
        <v>659</v>
      </c>
      <c r="C220" s="17" t="s">
        <v>654</v>
      </c>
      <c r="D220" s="14" t="s">
        <v>658</v>
      </c>
      <c r="E220" s="64" t="s">
        <v>656</v>
      </c>
      <c r="F220" s="82">
        <v>500000</v>
      </c>
    </row>
    <row r="221" spans="1:6" ht="61.5" customHeight="1" x14ac:dyDescent="0.25">
      <c r="A221" s="7">
        <v>214</v>
      </c>
      <c r="B221" s="8" t="s">
        <v>660</v>
      </c>
      <c r="C221" s="17" t="s">
        <v>661</v>
      </c>
      <c r="D221" s="14" t="s">
        <v>662</v>
      </c>
      <c r="E221" s="64" t="s">
        <v>656</v>
      </c>
      <c r="F221" s="84">
        <v>100000</v>
      </c>
    </row>
    <row r="222" spans="1:6" ht="61.5" customHeight="1" x14ac:dyDescent="0.25">
      <c r="A222" s="7">
        <v>215</v>
      </c>
      <c r="B222" s="8" t="s">
        <v>663</v>
      </c>
      <c r="C222" s="14" t="s">
        <v>669</v>
      </c>
      <c r="D222" s="14" t="s">
        <v>673</v>
      </c>
      <c r="E222" s="64" t="s">
        <v>674</v>
      </c>
      <c r="F222" s="84">
        <v>50000</v>
      </c>
    </row>
    <row r="223" spans="1:6" ht="61.5" customHeight="1" x14ac:dyDescent="0.25">
      <c r="A223" s="7">
        <v>216</v>
      </c>
      <c r="B223" s="8" t="s">
        <v>664</v>
      </c>
      <c r="C223" s="14" t="s">
        <v>670</v>
      </c>
      <c r="D223" s="14" t="s">
        <v>627</v>
      </c>
      <c r="E223" s="64" t="s">
        <v>675</v>
      </c>
      <c r="F223" s="84">
        <v>50000</v>
      </c>
    </row>
    <row r="224" spans="1:6" ht="61.5" customHeight="1" x14ac:dyDescent="0.25">
      <c r="A224" s="7">
        <v>217</v>
      </c>
      <c r="B224" s="8" t="s">
        <v>665</v>
      </c>
      <c r="C224" s="14" t="s">
        <v>671</v>
      </c>
      <c r="D224" s="14" t="s">
        <v>674</v>
      </c>
      <c r="E224" s="64" t="s">
        <v>676</v>
      </c>
      <c r="F224" s="84">
        <v>0</v>
      </c>
    </row>
    <row r="225" spans="1:6" ht="61.5" customHeight="1" x14ac:dyDescent="0.25">
      <c r="A225" s="7">
        <v>218</v>
      </c>
      <c r="B225" s="8" t="s">
        <v>666</v>
      </c>
      <c r="C225" s="14" t="s">
        <v>671</v>
      </c>
      <c r="D225" s="14" t="s">
        <v>674</v>
      </c>
      <c r="E225" s="64" t="s">
        <v>676</v>
      </c>
      <c r="F225" s="84">
        <v>15000</v>
      </c>
    </row>
    <row r="226" spans="1:6" ht="61.5" customHeight="1" x14ac:dyDescent="0.25">
      <c r="A226" s="7">
        <v>219</v>
      </c>
      <c r="B226" s="8" t="s">
        <v>667</v>
      </c>
      <c r="C226" s="14" t="s">
        <v>671</v>
      </c>
      <c r="D226" s="14" t="s">
        <v>674</v>
      </c>
      <c r="E226" s="64" t="s">
        <v>676</v>
      </c>
      <c r="F226" s="84">
        <v>10000</v>
      </c>
    </row>
    <row r="227" spans="1:6" ht="61.5" customHeight="1" x14ac:dyDescent="0.25">
      <c r="A227" s="7">
        <v>220</v>
      </c>
      <c r="B227" s="8" t="s">
        <v>668</v>
      </c>
      <c r="C227" s="14" t="s">
        <v>672</v>
      </c>
      <c r="D227" s="14" t="s">
        <v>677</v>
      </c>
      <c r="E227" s="64" t="s">
        <v>678</v>
      </c>
      <c r="F227" s="84">
        <v>110000</v>
      </c>
    </row>
    <row r="228" spans="1:6" ht="84.75" customHeight="1" x14ac:dyDescent="0.25">
      <c r="A228" s="7">
        <v>221</v>
      </c>
      <c r="B228" s="32" t="s">
        <v>679</v>
      </c>
      <c r="C228" s="33" t="s">
        <v>680</v>
      </c>
      <c r="D228" s="33" t="s">
        <v>681</v>
      </c>
      <c r="E228" s="70" t="s">
        <v>681</v>
      </c>
      <c r="F228" s="84">
        <v>250000</v>
      </c>
    </row>
    <row r="229" spans="1:6" ht="84.75" customHeight="1" x14ac:dyDescent="0.25">
      <c r="A229" s="7">
        <v>222</v>
      </c>
      <c r="B229" s="8" t="s">
        <v>470</v>
      </c>
      <c r="C229" s="14" t="s">
        <v>153</v>
      </c>
      <c r="D229" s="14" t="s">
        <v>683</v>
      </c>
      <c r="E229" s="64" t="s">
        <v>682</v>
      </c>
      <c r="F229" s="84">
        <v>100000</v>
      </c>
    </row>
    <row r="230" spans="1:6" ht="84.75" customHeight="1" x14ac:dyDescent="0.25">
      <c r="A230" s="7">
        <v>223</v>
      </c>
      <c r="B230" s="8" t="s">
        <v>684</v>
      </c>
      <c r="C230" s="14" t="s">
        <v>685</v>
      </c>
      <c r="D230" s="14" t="s">
        <v>690</v>
      </c>
      <c r="E230" s="64" t="s">
        <v>691</v>
      </c>
      <c r="F230" s="86">
        <v>50000</v>
      </c>
    </row>
    <row r="231" spans="1:6" ht="84.75" customHeight="1" x14ac:dyDescent="0.25">
      <c r="A231" s="7">
        <v>224</v>
      </c>
      <c r="B231" s="8" t="s">
        <v>686</v>
      </c>
      <c r="C231" s="14" t="s">
        <v>687</v>
      </c>
      <c r="D231" s="14" t="s">
        <v>691</v>
      </c>
      <c r="E231" s="64" t="s">
        <v>692</v>
      </c>
      <c r="F231" s="86">
        <v>50000</v>
      </c>
    </row>
    <row r="232" spans="1:6" ht="84.75" customHeight="1" x14ac:dyDescent="0.25">
      <c r="A232" s="7">
        <v>225</v>
      </c>
      <c r="B232" s="8" t="s">
        <v>688</v>
      </c>
      <c r="C232" s="14" t="s">
        <v>689</v>
      </c>
      <c r="D232" s="14" t="s">
        <v>693</v>
      </c>
      <c r="E232" s="64" t="s">
        <v>694</v>
      </c>
      <c r="F232" s="84">
        <v>500000</v>
      </c>
    </row>
    <row r="233" spans="1:6" ht="84.75" customHeight="1" x14ac:dyDescent="0.25">
      <c r="A233" s="7">
        <v>226</v>
      </c>
      <c r="B233" s="8" t="s">
        <v>695</v>
      </c>
      <c r="C233" s="14" t="s">
        <v>696</v>
      </c>
      <c r="D233" s="14" t="s">
        <v>697</v>
      </c>
      <c r="E233" s="64" t="s">
        <v>694</v>
      </c>
      <c r="F233" s="84">
        <v>10000</v>
      </c>
    </row>
    <row r="234" spans="1:6" ht="84.75" customHeight="1" x14ac:dyDescent="0.25">
      <c r="A234" s="7">
        <v>227</v>
      </c>
      <c r="B234" s="8" t="s">
        <v>701</v>
      </c>
      <c r="C234" s="14" t="s">
        <v>698</v>
      </c>
      <c r="D234" s="14" t="s">
        <v>699</v>
      </c>
      <c r="E234" s="64" t="s">
        <v>700</v>
      </c>
      <c r="F234" s="84">
        <v>71383.89</v>
      </c>
    </row>
    <row r="235" spans="1:6" ht="84.75" customHeight="1" x14ac:dyDescent="0.25">
      <c r="A235" s="7">
        <v>228</v>
      </c>
      <c r="B235" s="8" t="s">
        <v>702</v>
      </c>
      <c r="C235" s="14" t="s">
        <v>299</v>
      </c>
      <c r="D235" s="14" t="s">
        <v>703</v>
      </c>
      <c r="E235" s="64" t="s">
        <v>704</v>
      </c>
      <c r="F235" s="84">
        <v>0</v>
      </c>
    </row>
    <row r="236" spans="1:6" ht="84.75" customHeight="1" x14ac:dyDescent="0.25">
      <c r="A236" s="7">
        <v>229</v>
      </c>
      <c r="B236" s="8" t="s">
        <v>705</v>
      </c>
      <c r="C236" s="14" t="s">
        <v>706</v>
      </c>
      <c r="D236" s="14" t="s">
        <v>707</v>
      </c>
      <c r="E236" s="64" t="s">
        <v>708</v>
      </c>
      <c r="F236" s="84">
        <v>290000</v>
      </c>
    </row>
    <row r="237" spans="1:6" ht="84.75" customHeight="1" x14ac:dyDescent="0.25">
      <c r="A237" s="7">
        <v>230</v>
      </c>
      <c r="B237" s="8" t="s">
        <v>709</v>
      </c>
      <c r="C237" s="14" t="s">
        <v>286</v>
      </c>
      <c r="D237" s="14" t="s">
        <v>700</v>
      </c>
      <c r="E237" s="64" t="s">
        <v>710</v>
      </c>
      <c r="F237" s="84">
        <v>50000</v>
      </c>
    </row>
    <row r="238" spans="1:6" ht="84.75" customHeight="1" x14ac:dyDescent="0.25">
      <c r="A238" s="7">
        <v>231</v>
      </c>
      <c r="B238" s="8" t="s">
        <v>711</v>
      </c>
      <c r="C238" s="14" t="s">
        <v>712</v>
      </c>
      <c r="D238" s="14" t="s">
        <v>662</v>
      </c>
      <c r="E238" s="64" t="s">
        <v>713</v>
      </c>
      <c r="F238" s="84">
        <v>20000</v>
      </c>
    </row>
    <row r="239" spans="1:6" ht="84.75" customHeight="1" x14ac:dyDescent="0.25">
      <c r="A239" s="7">
        <v>232</v>
      </c>
      <c r="B239" s="8" t="s">
        <v>716</v>
      </c>
      <c r="C239" s="14" t="s">
        <v>714</v>
      </c>
      <c r="D239" s="14"/>
      <c r="E239" s="64" t="s">
        <v>715</v>
      </c>
      <c r="F239" s="84">
        <v>24100</v>
      </c>
    </row>
    <row r="240" spans="1:6" ht="84.75" customHeight="1" x14ac:dyDescent="0.25">
      <c r="A240" s="7">
        <v>233</v>
      </c>
      <c r="B240" s="8" t="s">
        <v>720</v>
      </c>
      <c r="C240" s="14" t="s">
        <v>717</v>
      </c>
      <c r="D240" s="14" t="s">
        <v>718</v>
      </c>
      <c r="E240" s="64" t="s">
        <v>719</v>
      </c>
      <c r="F240" s="84">
        <v>50000</v>
      </c>
    </row>
    <row r="241" spans="1:6" ht="84.75" customHeight="1" x14ac:dyDescent="0.25">
      <c r="A241" s="7">
        <v>234</v>
      </c>
      <c r="B241" s="8" t="s">
        <v>721</v>
      </c>
      <c r="C241" s="14" t="s">
        <v>286</v>
      </c>
      <c r="D241" s="14" t="s">
        <v>722</v>
      </c>
      <c r="E241" s="64" t="s">
        <v>719</v>
      </c>
      <c r="F241" s="84">
        <v>50000</v>
      </c>
    </row>
    <row r="242" spans="1:6" ht="84.75" customHeight="1" x14ac:dyDescent="0.25">
      <c r="A242" s="7">
        <v>235</v>
      </c>
      <c r="B242" s="8" t="s">
        <v>723</v>
      </c>
      <c r="C242" s="14" t="s">
        <v>143</v>
      </c>
      <c r="D242" s="14" t="s">
        <v>724</v>
      </c>
      <c r="E242" s="64" t="s">
        <v>725</v>
      </c>
      <c r="F242" s="84">
        <v>19350</v>
      </c>
    </row>
    <row r="243" spans="1:6" ht="84.75" customHeight="1" x14ac:dyDescent="0.25">
      <c r="A243" s="7">
        <v>236</v>
      </c>
      <c r="B243" s="8" t="s">
        <v>726</v>
      </c>
      <c r="C243" s="14" t="s">
        <v>143</v>
      </c>
      <c r="D243" s="14" t="s">
        <v>724</v>
      </c>
      <c r="E243" s="64" t="s">
        <v>725</v>
      </c>
      <c r="F243" s="84">
        <v>19150</v>
      </c>
    </row>
    <row r="244" spans="1:6" ht="84.75" customHeight="1" x14ac:dyDescent="0.25">
      <c r="A244" s="7">
        <v>237</v>
      </c>
      <c r="B244" s="8" t="s">
        <v>727</v>
      </c>
      <c r="C244" s="14" t="s">
        <v>728</v>
      </c>
      <c r="D244" s="14" t="s">
        <v>725</v>
      </c>
      <c r="E244" s="64" t="s">
        <v>734</v>
      </c>
      <c r="F244" s="84">
        <v>55000</v>
      </c>
    </row>
    <row r="245" spans="1:6" ht="84.75" customHeight="1" x14ac:dyDescent="0.25">
      <c r="A245" s="7">
        <v>238</v>
      </c>
      <c r="B245" s="8" t="s">
        <v>729</v>
      </c>
      <c r="C245" s="14" t="s">
        <v>730</v>
      </c>
      <c r="D245" s="14" t="s">
        <v>735</v>
      </c>
      <c r="E245" s="64" t="s">
        <v>734</v>
      </c>
      <c r="F245" s="84">
        <v>50000</v>
      </c>
    </row>
    <row r="246" spans="1:6" ht="84.75" customHeight="1" x14ac:dyDescent="0.25">
      <c r="A246" s="7">
        <v>239</v>
      </c>
      <c r="B246" s="8" t="s">
        <v>731</v>
      </c>
      <c r="C246" s="14" t="s">
        <v>730</v>
      </c>
      <c r="D246" s="14" t="s">
        <v>735</v>
      </c>
      <c r="E246" s="64" t="s">
        <v>734</v>
      </c>
      <c r="F246" s="84">
        <v>50000</v>
      </c>
    </row>
    <row r="247" spans="1:6" ht="84.75" customHeight="1" x14ac:dyDescent="0.25">
      <c r="A247" s="7">
        <v>240</v>
      </c>
      <c r="B247" s="8" t="s">
        <v>732</v>
      </c>
      <c r="C247" s="14" t="s">
        <v>730</v>
      </c>
      <c r="D247" s="14" t="s">
        <v>735</v>
      </c>
      <c r="E247" s="64" t="s">
        <v>734</v>
      </c>
      <c r="F247" s="84">
        <v>50000</v>
      </c>
    </row>
    <row r="248" spans="1:6" ht="84.75" customHeight="1" x14ac:dyDescent="0.25">
      <c r="A248" s="7">
        <v>241</v>
      </c>
      <c r="B248" s="8" t="s">
        <v>733</v>
      </c>
      <c r="C248" s="14" t="s">
        <v>730</v>
      </c>
      <c r="D248" s="14" t="s">
        <v>735</v>
      </c>
      <c r="E248" s="64" t="s">
        <v>734</v>
      </c>
      <c r="F248" s="84">
        <v>20000</v>
      </c>
    </row>
    <row r="249" spans="1:6" ht="84.75" customHeight="1" x14ac:dyDescent="0.25">
      <c r="A249" s="7">
        <v>242</v>
      </c>
      <c r="B249" s="8" t="s">
        <v>736</v>
      </c>
      <c r="C249" s="14" t="s">
        <v>737</v>
      </c>
      <c r="D249" s="14" t="s">
        <v>738</v>
      </c>
      <c r="E249" s="64" t="s">
        <v>739</v>
      </c>
      <c r="F249" s="84">
        <v>5000</v>
      </c>
    </row>
    <row r="250" spans="1:6" ht="84.75" customHeight="1" x14ac:dyDescent="0.25">
      <c r="A250" s="7">
        <v>243</v>
      </c>
      <c r="B250" s="8" t="s">
        <v>743</v>
      </c>
      <c r="C250" s="14" t="s">
        <v>744</v>
      </c>
      <c r="D250" s="14" t="s">
        <v>700</v>
      </c>
      <c r="E250" s="64" t="s">
        <v>745</v>
      </c>
      <c r="F250" s="84">
        <v>5000</v>
      </c>
    </row>
    <row r="251" spans="1:6" ht="84.75" customHeight="1" x14ac:dyDescent="0.25">
      <c r="A251" s="7">
        <v>244</v>
      </c>
      <c r="B251" s="8" t="s">
        <v>754</v>
      </c>
      <c r="C251" s="14" t="s">
        <v>749</v>
      </c>
      <c r="D251" s="14" t="s">
        <v>747</v>
      </c>
      <c r="E251" s="64" t="s">
        <v>748</v>
      </c>
      <c r="F251" s="84">
        <v>50000</v>
      </c>
    </row>
    <row r="252" spans="1:6" ht="84.75" customHeight="1" x14ac:dyDescent="0.25">
      <c r="A252" s="7">
        <v>245</v>
      </c>
      <c r="B252" s="8" t="s">
        <v>750</v>
      </c>
      <c r="C252" s="14" t="s">
        <v>751</v>
      </c>
      <c r="D252" s="14" t="s">
        <v>752</v>
      </c>
      <c r="E252" s="64" t="s">
        <v>753</v>
      </c>
      <c r="F252" s="84">
        <v>10000</v>
      </c>
    </row>
    <row r="253" spans="1:6" ht="84.75" customHeight="1" x14ac:dyDescent="0.25">
      <c r="A253" s="7">
        <v>246</v>
      </c>
      <c r="B253" s="8" t="s">
        <v>755</v>
      </c>
      <c r="C253" s="14" t="s">
        <v>758</v>
      </c>
      <c r="D253" s="14" t="s">
        <v>486</v>
      </c>
      <c r="E253" s="64" t="s">
        <v>759</v>
      </c>
      <c r="F253" s="84">
        <v>100000</v>
      </c>
    </row>
    <row r="254" spans="1:6" ht="84.75" customHeight="1" x14ac:dyDescent="0.25">
      <c r="A254" s="7">
        <v>247</v>
      </c>
      <c r="B254" s="8" t="s">
        <v>756</v>
      </c>
      <c r="C254" s="14" t="s">
        <v>757</v>
      </c>
      <c r="D254" s="14" t="s">
        <v>674</v>
      </c>
      <c r="E254" s="64" t="s">
        <v>759</v>
      </c>
      <c r="F254" s="84">
        <v>100000</v>
      </c>
    </row>
    <row r="255" spans="1:6" ht="84.75" customHeight="1" x14ac:dyDescent="0.25">
      <c r="A255" s="7">
        <v>248</v>
      </c>
      <c r="B255" s="8" t="s">
        <v>760</v>
      </c>
      <c r="C255" s="14" t="s">
        <v>761</v>
      </c>
      <c r="D255" s="14" t="s">
        <v>762</v>
      </c>
      <c r="E255" s="64" t="s">
        <v>763</v>
      </c>
      <c r="F255" s="84">
        <v>500000</v>
      </c>
    </row>
    <row r="256" spans="1:6" ht="84.75" customHeight="1" x14ac:dyDescent="0.25">
      <c r="A256" s="7">
        <v>249</v>
      </c>
      <c r="B256" s="8" t="s">
        <v>764</v>
      </c>
      <c r="C256" s="14" t="s">
        <v>765</v>
      </c>
      <c r="D256" s="14" t="s">
        <v>766</v>
      </c>
      <c r="E256" s="64" t="s">
        <v>767</v>
      </c>
      <c r="F256" s="84">
        <v>10000</v>
      </c>
    </row>
    <row r="257" spans="1:6" ht="84.75" customHeight="1" x14ac:dyDescent="0.25">
      <c r="A257" s="7">
        <v>250</v>
      </c>
      <c r="B257" s="8" t="s">
        <v>768</v>
      </c>
      <c r="C257" s="14" t="s">
        <v>769</v>
      </c>
      <c r="D257" s="14" t="s">
        <v>770</v>
      </c>
      <c r="E257" s="64" t="s">
        <v>771</v>
      </c>
      <c r="F257" s="84">
        <v>0</v>
      </c>
    </row>
    <row r="258" spans="1:6" ht="84.75" customHeight="1" x14ac:dyDescent="0.25">
      <c r="A258" s="7">
        <v>251</v>
      </c>
      <c r="B258" s="16" t="s">
        <v>775</v>
      </c>
      <c r="C258" s="59" t="s">
        <v>512</v>
      </c>
      <c r="D258" s="59" t="s">
        <v>776</v>
      </c>
      <c r="E258" s="59" t="s">
        <v>777</v>
      </c>
      <c r="F258" s="84">
        <v>3331</v>
      </c>
    </row>
    <row r="259" spans="1:6" ht="84.75" customHeight="1" x14ac:dyDescent="0.25">
      <c r="A259" s="7">
        <v>252</v>
      </c>
      <c r="B259" s="8" t="s">
        <v>779</v>
      </c>
      <c r="C259" s="14" t="s">
        <v>478</v>
      </c>
      <c r="D259" s="14" t="s">
        <v>780</v>
      </c>
      <c r="E259" s="64" t="s">
        <v>781</v>
      </c>
      <c r="F259" s="84">
        <v>10000</v>
      </c>
    </row>
    <row r="260" spans="1:6" ht="84.75" customHeight="1" x14ac:dyDescent="0.25">
      <c r="A260" s="7">
        <v>253</v>
      </c>
      <c r="B260" s="8" t="s">
        <v>782</v>
      </c>
      <c r="C260" s="14" t="s">
        <v>547</v>
      </c>
      <c r="D260" s="14" t="s">
        <v>783</v>
      </c>
      <c r="E260" s="64" t="s">
        <v>784</v>
      </c>
      <c r="F260" s="84">
        <v>50000</v>
      </c>
    </row>
    <row r="261" spans="1:6" ht="84.75" customHeight="1" x14ac:dyDescent="0.25">
      <c r="A261" s="7">
        <v>254</v>
      </c>
      <c r="B261" s="8" t="s">
        <v>785</v>
      </c>
      <c r="C261" s="14" t="s">
        <v>786</v>
      </c>
      <c r="D261" s="14" t="s">
        <v>787</v>
      </c>
      <c r="E261" s="64" t="s">
        <v>788</v>
      </c>
      <c r="F261" s="84">
        <v>15000</v>
      </c>
    </row>
    <row r="262" spans="1:6" ht="84.75" customHeight="1" x14ac:dyDescent="0.25">
      <c r="A262" s="7">
        <v>255</v>
      </c>
      <c r="B262" s="8" t="s">
        <v>789</v>
      </c>
      <c r="C262" s="14" t="s">
        <v>790</v>
      </c>
      <c r="D262" s="14" t="s">
        <v>788</v>
      </c>
      <c r="E262" s="64" t="s">
        <v>791</v>
      </c>
      <c r="F262" s="84">
        <v>0</v>
      </c>
    </row>
    <row r="263" spans="1:6" ht="84.75" customHeight="1" x14ac:dyDescent="0.25">
      <c r="A263" s="7">
        <v>256</v>
      </c>
      <c r="B263" s="8" t="s">
        <v>789</v>
      </c>
      <c r="C263" s="14" t="s">
        <v>793</v>
      </c>
      <c r="D263" s="14" t="s">
        <v>794</v>
      </c>
      <c r="E263" s="64" t="s">
        <v>795</v>
      </c>
      <c r="F263" s="84">
        <v>1000000</v>
      </c>
    </row>
    <row r="264" spans="1:6" ht="84.75" customHeight="1" x14ac:dyDescent="0.25">
      <c r="A264" s="7">
        <v>257</v>
      </c>
      <c r="B264" s="8" t="s">
        <v>796</v>
      </c>
      <c r="C264" s="14" t="s">
        <v>609</v>
      </c>
      <c r="D264" s="14" t="s">
        <v>783</v>
      </c>
      <c r="E264" s="64" t="s">
        <v>797</v>
      </c>
      <c r="F264" s="84">
        <v>10000</v>
      </c>
    </row>
    <row r="265" spans="1:6" ht="84.75" customHeight="1" x14ac:dyDescent="0.25">
      <c r="A265" s="7">
        <v>258</v>
      </c>
      <c r="B265" s="8" t="s">
        <v>820</v>
      </c>
      <c r="C265" s="14" t="s">
        <v>798</v>
      </c>
      <c r="D265" s="14" t="s">
        <v>799</v>
      </c>
      <c r="E265" s="64" t="s">
        <v>797</v>
      </c>
      <c r="F265" s="84">
        <v>65000</v>
      </c>
    </row>
    <row r="266" spans="1:6" ht="84.75" customHeight="1" x14ac:dyDescent="0.25">
      <c r="A266" s="7">
        <v>259</v>
      </c>
      <c r="B266" s="8" t="s">
        <v>800</v>
      </c>
      <c r="C266" s="14" t="s">
        <v>798</v>
      </c>
      <c r="D266" s="17" t="s">
        <v>799</v>
      </c>
      <c r="E266" s="64" t="s">
        <v>797</v>
      </c>
      <c r="F266" s="84">
        <v>50000</v>
      </c>
    </row>
    <row r="267" spans="1:6" ht="84.75" customHeight="1" x14ac:dyDescent="0.25">
      <c r="A267" s="7">
        <v>260</v>
      </c>
      <c r="B267" s="8" t="s">
        <v>801</v>
      </c>
      <c r="C267" s="14" t="s">
        <v>803</v>
      </c>
      <c r="D267" s="17" t="s">
        <v>804</v>
      </c>
      <c r="E267" s="64" t="s">
        <v>797</v>
      </c>
      <c r="F267" s="84">
        <v>3189745.38</v>
      </c>
    </row>
    <row r="268" spans="1:6" ht="84.75" customHeight="1" x14ac:dyDescent="0.25">
      <c r="A268" s="7">
        <v>261</v>
      </c>
      <c r="B268" s="8" t="s">
        <v>802</v>
      </c>
      <c r="C268" s="14" t="s">
        <v>805</v>
      </c>
      <c r="D268" s="17" t="s">
        <v>748</v>
      </c>
      <c r="E268" s="64" t="s">
        <v>797</v>
      </c>
      <c r="F268" s="84">
        <v>10000</v>
      </c>
    </row>
    <row r="269" spans="1:6" ht="84.75" customHeight="1" x14ac:dyDescent="0.25">
      <c r="A269" s="7">
        <v>262</v>
      </c>
      <c r="B269" s="8" t="s">
        <v>806</v>
      </c>
      <c r="C269" s="14" t="s">
        <v>807</v>
      </c>
      <c r="D269" s="14" t="s">
        <v>808</v>
      </c>
      <c r="E269" s="64" t="s">
        <v>808</v>
      </c>
      <c r="F269" s="84">
        <v>0</v>
      </c>
    </row>
    <row r="270" spans="1:6" ht="84.75" customHeight="1" x14ac:dyDescent="0.25">
      <c r="A270" s="7">
        <v>263</v>
      </c>
      <c r="B270" s="8" t="s">
        <v>809</v>
      </c>
      <c r="C270" s="14" t="s">
        <v>810</v>
      </c>
      <c r="D270" s="14" t="s">
        <v>811</v>
      </c>
      <c r="E270" s="64" t="s">
        <v>811</v>
      </c>
      <c r="F270" s="84">
        <v>160000</v>
      </c>
    </row>
    <row r="271" spans="1:6" ht="84.75" customHeight="1" x14ac:dyDescent="0.25">
      <c r="A271" s="7">
        <v>264</v>
      </c>
      <c r="B271" s="8" t="s">
        <v>812</v>
      </c>
      <c r="C271" s="14" t="s">
        <v>757</v>
      </c>
      <c r="D271" s="14" t="s">
        <v>814</v>
      </c>
      <c r="E271" s="64" t="s">
        <v>815</v>
      </c>
      <c r="F271" s="84">
        <v>3600000</v>
      </c>
    </row>
    <row r="272" spans="1:6" ht="84.75" customHeight="1" x14ac:dyDescent="0.25">
      <c r="A272" s="7">
        <v>265</v>
      </c>
      <c r="B272" s="8" t="s">
        <v>819</v>
      </c>
      <c r="C272" s="14" t="s">
        <v>798</v>
      </c>
      <c r="D272" s="17" t="s">
        <v>799</v>
      </c>
      <c r="E272" s="64" t="s">
        <v>815</v>
      </c>
      <c r="F272" s="84">
        <v>15000</v>
      </c>
    </row>
    <row r="273" spans="1:6" ht="84.75" customHeight="1" x14ac:dyDescent="0.25">
      <c r="A273" s="7">
        <v>266</v>
      </c>
      <c r="B273" s="8" t="s">
        <v>817</v>
      </c>
      <c r="C273" s="14" t="s">
        <v>758</v>
      </c>
      <c r="D273" s="17" t="s">
        <v>816</v>
      </c>
      <c r="E273" s="64" t="s">
        <v>815</v>
      </c>
      <c r="F273" s="84">
        <v>150000</v>
      </c>
    </row>
    <row r="274" spans="1:6" ht="84.75" customHeight="1" x14ac:dyDescent="0.25">
      <c r="A274" s="7">
        <v>267</v>
      </c>
      <c r="B274" s="8" t="s">
        <v>818</v>
      </c>
      <c r="C274" s="14" t="s">
        <v>813</v>
      </c>
      <c r="D274" s="17" t="s">
        <v>799</v>
      </c>
      <c r="E274" s="64" t="s">
        <v>815</v>
      </c>
      <c r="F274" s="84">
        <v>100000</v>
      </c>
    </row>
    <row r="275" spans="1:6" ht="84.75" customHeight="1" x14ac:dyDescent="0.25">
      <c r="A275" s="7">
        <v>268</v>
      </c>
      <c r="B275" s="8" t="s">
        <v>823</v>
      </c>
      <c r="C275" s="14" t="s">
        <v>685</v>
      </c>
      <c r="D275" s="17" t="s">
        <v>824</v>
      </c>
      <c r="E275" s="64" t="s">
        <v>825</v>
      </c>
      <c r="F275" s="84">
        <v>50000</v>
      </c>
    </row>
    <row r="276" spans="1:6" ht="84.75" customHeight="1" x14ac:dyDescent="0.25">
      <c r="A276" s="7">
        <v>269</v>
      </c>
      <c r="B276" s="8" t="s">
        <v>826</v>
      </c>
      <c r="C276" s="14" t="s">
        <v>827</v>
      </c>
      <c r="D276" s="17" t="s">
        <v>828</v>
      </c>
      <c r="E276" s="64" t="s">
        <v>825</v>
      </c>
      <c r="F276" s="84">
        <v>0</v>
      </c>
    </row>
    <row r="277" spans="1:6" ht="84.75" customHeight="1" x14ac:dyDescent="0.25">
      <c r="A277" s="7">
        <v>270</v>
      </c>
      <c r="B277" s="12" t="s">
        <v>829</v>
      </c>
      <c r="C277" s="30" t="s">
        <v>830</v>
      </c>
      <c r="D277" s="30" t="s">
        <v>831</v>
      </c>
      <c r="E277" s="66" t="s">
        <v>832</v>
      </c>
      <c r="F277" s="86">
        <v>10000</v>
      </c>
    </row>
    <row r="278" spans="1:6" ht="84.75" customHeight="1" x14ac:dyDescent="0.25">
      <c r="A278" s="7">
        <v>271</v>
      </c>
      <c r="B278" s="12" t="s">
        <v>833</v>
      </c>
      <c r="C278" s="30" t="s">
        <v>798</v>
      </c>
      <c r="D278" s="30" t="s">
        <v>834</v>
      </c>
      <c r="E278" s="66" t="s">
        <v>831</v>
      </c>
      <c r="F278" s="86">
        <v>20000</v>
      </c>
    </row>
    <row r="279" spans="1:6" ht="84.75" customHeight="1" x14ac:dyDescent="0.25">
      <c r="A279" s="7">
        <v>272</v>
      </c>
      <c r="B279" s="12" t="s">
        <v>835</v>
      </c>
      <c r="C279" s="30" t="s">
        <v>836</v>
      </c>
      <c r="D279" s="31" t="s">
        <v>837</v>
      </c>
      <c r="E279" s="66" t="s">
        <v>838</v>
      </c>
      <c r="F279" s="87">
        <v>0</v>
      </c>
    </row>
    <row r="280" spans="1:6" ht="84.75" customHeight="1" x14ac:dyDescent="0.25">
      <c r="A280" s="7">
        <v>273</v>
      </c>
      <c r="B280" s="12" t="s">
        <v>839</v>
      </c>
      <c r="C280" s="30" t="s">
        <v>840</v>
      </c>
      <c r="D280" s="31" t="s">
        <v>825</v>
      </c>
      <c r="E280" s="66" t="s">
        <v>838</v>
      </c>
      <c r="F280" s="86">
        <v>1500000</v>
      </c>
    </row>
    <row r="281" spans="1:6" ht="84.75" customHeight="1" x14ac:dyDescent="0.25">
      <c r="A281" s="7">
        <v>274</v>
      </c>
      <c r="B281" s="12" t="s">
        <v>841</v>
      </c>
      <c r="C281" s="30" t="s">
        <v>842</v>
      </c>
      <c r="D281" s="30" t="s">
        <v>843</v>
      </c>
      <c r="E281" s="66" t="s">
        <v>844</v>
      </c>
      <c r="F281" s="87">
        <v>0</v>
      </c>
    </row>
    <row r="282" spans="1:6" ht="84.75" customHeight="1" x14ac:dyDescent="0.25">
      <c r="A282" s="7">
        <v>275</v>
      </c>
      <c r="B282" s="12" t="s">
        <v>845</v>
      </c>
      <c r="C282" s="30" t="s">
        <v>846</v>
      </c>
      <c r="D282" s="31" t="s">
        <v>825</v>
      </c>
      <c r="E282" s="66" t="s">
        <v>847</v>
      </c>
      <c r="F282" s="87">
        <v>800000</v>
      </c>
    </row>
    <row r="283" spans="1:6" ht="84.75" customHeight="1" x14ac:dyDescent="0.25">
      <c r="A283" s="7">
        <v>276</v>
      </c>
      <c r="B283" s="8" t="s">
        <v>848</v>
      </c>
      <c r="C283" s="14" t="s">
        <v>286</v>
      </c>
      <c r="D283" s="22">
        <v>44802</v>
      </c>
      <c r="E283" s="64" t="s">
        <v>849</v>
      </c>
      <c r="F283" s="82">
        <v>10000</v>
      </c>
    </row>
    <row r="284" spans="1:6" ht="84.75" customHeight="1" x14ac:dyDescent="0.25">
      <c r="A284" s="7">
        <v>277</v>
      </c>
      <c r="B284" s="8" t="s">
        <v>850</v>
      </c>
      <c r="C284" s="14" t="s">
        <v>609</v>
      </c>
      <c r="D284" s="17" t="s">
        <v>851</v>
      </c>
      <c r="E284" s="64" t="s">
        <v>849</v>
      </c>
      <c r="F284" s="82">
        <v>50000</v>
      </c>
    </row>
    <row r="285" spans="1:6" ht="84.75" customHeight="1" x14ac:dyDescent="0.25">
      <c r="A285" s="7">
        <v>278</v>
      </c>
      <c r="B285" s="8" t="s">
        <v>852</v>
      </c>
      <c r="C285" s="14" t="s">
        <v>846</v>
      </c>
      <c r="D285" s="17" t="s">
        <v>853</v>
      </c>
      <c r="E285" s="64" t="s">
        <v>854</v>
      </c>
      <c r="F285" s="82">
        <v>3800000</v>
      </c>
    </row>
    <row r="286" spans="1:6" ht="84.75" customHeight="1" x14ac:dyDescent="0.25">
      <c r="A286" s="7">
        <v>279</v>
      </c>
      <c r="B286" s="8" t="s">
        <v>855</v>
      </c>
      <c r="C286" s="14" t="s">
        <v>856</v>
      </c>
      <c r="D286" s="17" t="s">
        <v>854</v>
      </c>
      <c r="E286" s="64" t="s">
        <v>854</v>
      </c>
      <c r="F286" s="82">
        <v>320000</v>
      </c>
    </row>
    <row r="287" spans="1:6" ht="84.75" customHeight="1" x14ac:dyDescent="0.25">
      <c r="A287" s="7">
        <v>280</v>
      </c>
      <c r="B287" s="8" t="s">
        <v>857</v>
      </c>
      <c r="C287" s="14" t="s">
        <v>858</v>
      </c>
      <c r="D287" s="17" t="s">
        <v>859</v>
      </c>
      <c r="E287" s="64" t="s">
        <v>860</v>
      </c>
      <c r="F287" s="82">
        <v>1400000</v>
      </c>
    </row>
    <row r="288" spans="1:6" ht="84.75" customHeight="1" x14ac:dyDescent="0.25">
      <c r="A288" s="7">
        <v>281</v>
      </c>
      <c r="B288" s="8" t="s">
        <v>861</v>
      </c>
      <c r="C288" s="14" t="s">
        <v>862</v>
      </c>
      <c r="D288" s="17" t="s">
        <v>831</v>
      </c>
      <c r="E288" s="64" t="s">
        <v>860</v>
      </c>
      <c r="F288" s="82">
        <v>215157.1</v>
      </c>
    </row>
    <row r="289" spans="1:6" ht="84.75" customHeight="1" x14ac:dyDescent="0.25">
      <c r="A289" s="7">
        <v>282</v>
      </c>
      <c r="B289" s="8" t="s">
        <v>863</v>
      </c>
      <c r="C289" s="14" t="s">
        <v>864</v>
      </c>
      <c r="D289" s="17" t="s">
        <v>859</v>
      </c>
      <c r="E289" s="65" t="s">
        <v>865</v>
      </c>
      <c r="F289" s="82">
        <v>10000</v>
      </c>
    </row>
    <row r="290" spans="1:6" ht="84.75" customHeight="1" x14ac:dyDescent="0.25">
      <c r="A290" s="7">
        <v>283</v>
      </c>
      <c r="B290" s="8" t="s">
        <v>869</v>
      </c>
      <c r="C290" s="14" t="s">
        <v>870</v>
      </c>
      <c r="D290" s="17" t="s">
        <v>867</v>
      </c>
      <c r="E290" s="64" t="s">
        <v>871</v>
      </c>
      <c r="F290" s="82">
        <v>5000</v>
      </c>
    </row>
    <row r="291" spans="1:6" ht="84.75" customHeight="1" x14ac:dyDescent="0.25">
      <c r="A291" s="7">
        <v>284</v>
      </c>
      <c r="B291" s="8" t="s">
        <v>872</v>
      </c>
      <c r="C291" s="14" t="s">
        <v>672</v>
      </c>
      <c r="D291" s="17" t="s">
        <v>871</v>
      </c>
      <c r="E291" s="64" t="s">
        <v>873</v>
      </c>
      <c r="F291" s="82">
        <v>600000</v>
      </c>
    </row>
    <row r="292" spans="1:6" ht="84.75" customHeight="1" x14ac:dyDescent="0.25">
      <c r="A292" s="7">
        <v>285</v>
      </c>
      <c r="B292" s="8" t="s">
        <v>874</v>
      </c>
      <c r="C292" s="14" t="s">
        <v>875</v>
      </c>
      <c r="D292" s="17" t="s">
        <v>876</v>
      </c>
      <c r="E292" s="64" t="s">
        <v>877</v>
      </c>
      <c r="F292" s="82">
        <v>0</v>
      </c>
    </row>
    <row r="293" spans="1:6" ht="84.75" customHeight="1" x14ac:dyDescent="0.25">
      <c r="A293" s="7">
        <v>286</v>
      </c>
      <c r="B293" s="8" t="s">
        <v>878</v>
      </c>
      <c r="C293" s="14" t="s">
        <v>836</v>
      </c>
      <c r="D293" s="17" t="s">
        <v>879</v>
      </c>
      <c r="E293" s="64" t="s">
        <v>877</v>
      </c>
      <c r="F293" s="82">
        <v>0</v>
      </c>
    </row>
    <row r="294" spans="1:6" ht="84.75" customHeight="1" x14ac:dyDescent="0.25">
      <c r="A294" s="7">
        <v>287</v>
      </c>
      <c r="B294" s="8" t="s">
        <v>880</v>
      </c>
      <c r="C294" s="14" t="s">
        <v>672</v>
      </c>
      <c r="D294" s="17" t="s">
        <v>881</v>
      </c>
      <c r="E294" s="64" t="s">
        <v>882</v>
      </c>
      <c r="F294" s="82">
        <v>150000</v>
      </c>
    </row>
    <row r="295" spans="1:6" ht="84.75" customHeight="1" x14ac:dyDescent="0.25">
      <c r="A295" s="7">
        <v>288</v>
      </c>
      <c r="B295" s="8" t="s">
        <v>888</v>
      </c>
      <c r="C295" s="14" t="s">
        <v>889</v>
      </c>
      <c r="D295" s="17" t="s">
        <v>890</v>
      </c>
      <c r="E295" s="64" t="s">
        <v>891</v>
      </c>
      <c r="F295" s="82">
        <v>50000</v>
      </c>
    </row>
    <row r="296" spans="1:6" ht="84.75" customHeight="1" x14ac:dyDescent="0.25">
      <c r="A296" s="7">
        <v>289</v>
      </c>
      <c r="B296" s="8" t="s">
        <v>899</v>
      </c>
      <c r="C296" s="14" t="s">
        <v>892</v>
      </c>
      <c r="D296" s="17" t="s">
        <v>893</v>
      </c>
      <c r="E296" s="64" t="s">
        <v>891</v>
      </c>
      <c r="F296" s="82">
        <v>10000</v>
      </c>
    </row>
    <row r="297" spans="1:6" ht="84.75" customHeight="1" x14ac:dyDescent="0.25">
      <c r="A297" s="7">
        <v>290</v>
      </c>
      <c r="B297" s="8" t="s">
        <v>894</v>
      </c>
      <c r="C297" s="14" t="s">
        <v>706</v>
      </c>
      <c r="D297" s="17" t="s">
        <v>895</v>
      </c>
      <c r="E297" s="64" t="s">
        <v>896</v>
      </c>
      <c r="F297" s="82">
        <v>535320</v>
      </c>
    </row>
    <row r="298" spans="1:6" ht="84.75" customHeight="1" x14ac:dyDescent="0.25">
      <c r="A298" s="7">
        <v>291</v>
      </c>
      <c r="B298" s="8" t="s">
        <v>897</v>
      </c>
      <c r="C298" s="14" t="s">
        <v>856</v>
      </c>
      <c r="D298" s="17" t="s">
        <v>891</v>
      </c>
      <c r="E298" s="64" t="s">
        <v>891</v>
      </c>
      <c r="F298" s="82">
        <v>400000</v>
      </c>
    </row>
    <row r="299" spans="1:6" ht="84.75" customHeight="1" x14ac:dyDescent="0.25">
      <c r="A299" s="7">
        <v>292</v>
      </c>
      <c r="B299" s="8" t="s">
        <v>898</v>
      </c>
      <c r="C299" s="14" t="s">
        <v>889</v>
      </c>
      <c r="D299" s="17" t="s">
        <v>890</v>
      </c>
      <c r="E299" s="64" t="s">
        <v>891</v>
      </c>
      <c r="F299" s="82">
        <v>50000</v>
      </c>
    </row>
    <row r="300" spans="1:6" ht="84.75" customHeight="1" x14ac:dyDescent="0.25">
      <c r="A300" s="7">
        <v>293</v>
      </c>
      <c r="B300" s="8" t="s">
        <v>900</v>
      </c>
      <c r="C300" s="14" t="s">
        <v>901</v>
      </c>
      <c r="D300" s="17" t="s">
        <v>895</v>
      </c>
      <c r="E300" s="64" t="s">
        <v>891</v>
      </c>
      <c r="F300" s="82">
        <v>500000</v>
      </c>
    </row>
    <row r="301" spans="1:6" ht="84.75" customHeight="1" x14ac:dyDescent="0.25">
      <c r="A301" s="7">
        <v>294</v>
      </c>
      <c r="B301" s="8" t="s">
        <v>902</v>
      </c>
      <c r="C301" s="14" t="s">
        <v>717</v>
      </c>
      <c r="D301" s="17" t="s">
        <v>891</v>
      </c>
      <c r="E301" s="64" t="s">
        <v>903</v>
      </c>
      <c r="F301" s="82">
        <v>50000</v>
      </c>
    </row>
    <row r="302" spans="1:6" ht="84.75" customHeight="1" x14ac:dyDescent="0.25">
      <c r="A302" s="7">
        <v>295</v>
      </c>
      <c r="B302" s="8" t="s">
        <v>904</v>
      </c>
      <c r="C302" s="14" t="s">
        <v>905</v>
      </c>
      <c r="D302" s="17" t="s">
        <v>896</v>
      </c>
      <c r="E302" s="64" t="s">
        <v>906</v>
      </c>
      <c r="F302" s="82">
        <v>10000</v>
      </c>
    </row>
    <row r="303" spans="1:6" ht="84.75" customHeight="1" x14ac:dyDescent="0.25">
      <c r="A303" s="7">
        <v>296</v>
      </c>
      <c r="B303" s="8" t="s">
        <v>907</v>
      </c>
      <c r="C303" s="14" t="s">
        <v>908</v>
      </c>
      <c r="D303" s="17" t="s">
        <v>909</v>
      </c>
      <c r="E303" s="64" t="s">
        <v>910</v>
      </c>
      <c r="F303" s="82">
        <v>1000000</v>
      </c>
    </row>
    <row r="304" spans="1:6" ht="84.75" customHeight="1" x14ac:dyDescent="0.25">
      <c r="A304" s="7">
        <v>297</v>
      </c>
      <c r="B304" s="8" t="s">
        <v>911</v>
      </c>
      <c r="C304" s="14" t="s">
        <v>912</v>
      </c>
      <c r="D304" s="17" t="s">
        <v>903</v>
      </c>
      <c r="E304" s="64" t="s">
        <v>910</v>
      </c>
      <c r="F304" s="82">
        <v>500000</v>
      </c>
    </row>
    <row r="305" spans="1:7" ht="84.75" customHeight="1" x14ac:dyDescent="0.25">
      <c r="A305" s="7">
        <v>298</v>
      </c>
      <c r="B305" s="8" t="s">
        <v>913</v>
      </c>
      <c r="C305" s="17" t="s">
        <v>905</v>
      </c>
      <c r="D305" s="7" t="s">
        <v>896</v>
      </c>
      <c r="E305" s="64" t="s">
        <v>914</v>
      </c>
      <c r="F305" s="82">
        <v>5000</v>
      </c>
    </row>
    <row r="306" spans="1:7" ht="84.75" customHeight="1" x14ac:dyDescent="0.25">
      <c r="A306" s="7">
        <v>299</v>
      </c>
      <c r="B306" s="8" t="s">
        <v>915</v>
      </c>
      <c r="C306" s="17" t="s">
        <v>905</v>
      </c>
      <c r="D306" s="7" t="s">
        <v>916</v>
      </c>
      <c r="E306" s="64" t="s">
        <v>914</v>
      </c>
      <c r="F306" s="82">
        <v>5000</v>
      </c>
    </row>
    <row r="307" spans="1:7" ht="84.75" customHeight="1" x14ac:dyDescent="0.25">
      <c r="A307" s="7">
        <v>300</v>
      </c>
      <c r="B307" s="8" t="s">
        <v>917</v>
      </c>
      <c r="C307" s="17" t="s">
        <v>706</v>
      </c>
      <c r="D307" s="7" t="s">
        <v>808</v>
      </c>
      <c r="E307" s="64" t="s">
        <v>914</v>
      </c>
      <c r="F307" s="82">
        <v>205000</v>
      </c>
    </row>
    <row r="308" spans="1:7" ht="84.75" customHeight="1" x14ac:dyDescent="0.25">
      <c r="A308" s="7">
        <v>301</v>
      </c>
      <c r="B308" s="8" t="s">
        <v>918</v>
      </c>
      <c r="C308" s="17" t="s">
        <v>919</v>
      </c>
      <c r="D308" s="22">
        <v>44872</v>
      </c>
      <c r="E308" s="64" t="s">
        <v>920</v>
      </c>
      <c r="F308" s="82">
        <v>0</v>
      </c>
      <c r="G308" s="73" t="s">
        <v>1014</v>
      </c>
    </row>
    <row r="309" spans="1:7" ht="84.75" customHeight="1" x14ac:dyDescent="0.25">
      <c r="A309" s="7">
        <v>302</v>
      </c>
      <c r="B309" s="8" t="s">
        <v>921</v>
      </c>
      <c r="C309" s="17" t="s">
        <v>922</v>
      </c>
      <c r="D309" s="17" t="s">
        <v>923</v>
      </c>
      <c r="E309" s="64" t="s">
        <v>920</v>
      </c>
      <c r="F309" s="82">
        <v>50000</v>
      </c>
    </row>
    <row r="310" spans="1:7" ht="84.75" customHeight="1" x14ac:dyDescent="0.25">
      <c r="A310" s="7">
        <v>303</v>
      </c>
      <c r="B310" s="8" t="s">
        <v>924</v>
      </c>
      <c r="C310" s="17" t="s">
        <v>925</v>
      </c>
      <c r="D310" s="17" t="s">
        <v>923</v>
      </c>
      <c r="E310" s="64" t="s">
        <v>920</v>
      </c>
      <c r="F310" s="82">
        <v>50000</v>
      </c>
    </row>
    <row r="311" spans="1:7" ht="84.75" customHeight="1" x14ac:dyDescent="0.25">
      <c r="A311" s="7">
        <v>304</v>
      </c>
      <c r="B311" s="8" t="s">
        <v>926</v>
      </c>
      <c r="C311" s="17" t="s">
        <v>927</v>
      </c>
      <c r="D311" s="17" t="s">
        <v>928</v>
      </c>
      <c r="E311" s="64" t="s">
        <v>929</v>
      </c>
      <c r="F311" s="82">
        <v>600000</v>
      </c>
    </row>
    <row r="312" spans="1:7" ht="84.75" customHeight="1" x14ac:dyDescent="0.25">
      <c r="A312" s="7">
        <v>305</v>
      </c>
      <c r="B312" s="8" t="s">
        <v>930</v>
      </c>
      <c r="C312" s="17" t="s">
        <v>803</v>
      </c>
      <c r="D312" s="17" t="s">
        <v>929</v>
      </c>
      <c r="E312" s="64" t="s">
        <v>931</v>
      </c>
      <c r="F312" s="82">
        <v>174019.1</v>
      </c>
    </row>
    <row r="313" spans="1:7" ht="84.75" customHeight="1" x14ac:dyDescent="0.25">
      <c r="A313" s="7">
        <v>306</v>
      </c>
      <c r="B313" s="8" t="s">
        <v>932</v>
      </c>
      <c r="C313" s="14" t="s">
        <v>933</v>
      </c>
      <c r="D313" s="17" t="s">
        <v>851</v>
      </c>
      <c r="E313" s="64" t="s">
        <v>931</v>
      </c>
      <c r="F313" s="82">
        <v>10000</v>
      </c>
    </row>
    <row r="314" spans="1:7" ht="84.75" customHeight="1" x14ac:dyDescent="0.25">
      <c r="A314" s="7">
        <v>307</v>
      </c>
      <c r="B314" s="8" t="s">
        <v>934</v>
      </c>
      <c r="C314" s="14" t="s">
        <v>349</v>
      </c>
      <c r="D314" s="17" t="s">
        <v>935</v>
      </c>
      <c r="E314" s="64" t="s">
        <v>931</v>
      </c>
      <c r="F314" s="82">
        <v>50000</v>
      </c>
    </row>
    <row r="315" spans="1:7" ht="84.75" customHeight="1" x14ac:dyDescent="0.25">
      <c r="A315" s="7">
        <v>308</v>
      </c>
      <c r="B315" s="8" t="s">
        <v>936</v>
      </c>
      <c r="C315" s="14" t="s">
        <v>937</v>
      </c>
      <c r="D315" s="17" t="s">
        <v>938</v>
      </c>
      <c r="E315" s="64" t="s">
        <v>938</v>
      </c>
      <c r="F315" s="82">
        <v>310000</v>
      </c>
    </row>
    <row r="316" spans="1:7" ht="84.75" customHeight="1" x14ac:dyDescent="0.25">
      <c r="A316" s="7">
        <v>309</v>
      </c>
      <c r="B316" s="8" t="s">
        <v>939</v>
      </c>
      <c r="C316" s="14" t="s">
        <v>946</v>
      </c>
      <c r="D316" s="17" t="s">
        <v>940</v>
      </c>
      <c r="E316" s="64" t="s">
        <v>941</v>
      </c>
      <c r="F316" s="82">
        <v>50000</v>
      </c>
    </row>
    <row r="317" spans="1:7" ht="84.75" customHeight="1" x14ac:dyDescent="0.25">
      <c r="A317" s="7">
        <v>310</v>
      </c>
      <c r="B317" s="8" t="s">
        <v>942</v>
      </c>
      <c r="C317" s="14" t="s">
        <v>943</v>
      </c>
      <c r="D317" s="17" t="s">
        <v>931</v>
      </c>
      <c r="E317" s="64" t="s">
        <v>941</v>
      </c>
      <c r="F317" s="82">
        <v>1554000</v>
      </c>
    </row>
    <row r="318" spans="1:7" ht="84.75" customHeight="1" x14ac:dyDescent="0.25">
      <c r="A318" s="7">
        <v>311</v>
      </c>
      <c r="B318" s="8" t="s">
        <v>944</v>
      </c>
      <c r="C318" s="14" t="s">
        <v>282</v>
      </c>
      <c r="D318" s="17" t="s">
        <v>945</v>
      </c>
      <c r="E318" s="64" t="s">
        <v>941</v>
      </c>
      <c r="F318" s="82">
        <v>50000</v>
      </c>
    </row>
    <row r="319" spans="1:7" ht="84.75" customHeight="1" x14ac:dyDescent="0.25">
      <c r="A319" s="7">
        <v>312</v>
      </c>
      <c r="B319" s="8" t="s">
        <v>947</v>
      </c>
      <c r="C319" s="14" t="s">
        <v>948</v>
      </c>
      <c r="D319" s="17" t="s">
        <v>941</v>
      </c>
      <c r="E319" s="64" t="s">
        <v>949</v>
      </c>
      <c r="F319" s="82">
        <v>2378817.14</v>
      </c>
    </row>
    <row r="320" spans="1:7" ht="84.75" customHeight="1" x14ac:dyDescent="0.25">
      <c r="A320" s="7">
        <v>313</v>
      </c>
      <c r="B320" s="8" t="s">
        <v>950</v>
      </c>
      <c r="C320" s="14" t="s">
        <v>951</v>
      </c>
      <c r="D320" s="17" t="s">
        <v>952</v>
      </c>
      <c r="E320" s="64" t="s">
        <v>949</v>
      </c>
      <c r="F320" s="82">
        <v>0</v>
      </c>
    </row>
    <row r="321" spans="1:6" ht="84.75" customHeight="1" x14ac:dyDescent="0.25">
      <c r="A321" s="7">
        <v>314</v>
      </c>
      <c r="B321" s="8" t="s">
        <v>953</v>
      </c>
      <c r="C321" s="14" t="s">
        <v>954</v>
      </c>
      <c r="D321" s="17" t="s">
        <v>941</v>
      </c>
      <c r="E321" s="64" t="s">
        <v>949</v>
      </c>
      <c r="F321" s="82">
        <v>1250000</v>
      </c>
    </row>
    <row r="322" spans="1:6" ht="84.75" customHeight="1" x14ac:dyDescent="0.25">
      <c r="A322" s="7">
        <v>315</v>
      </c>
      <c r="B322" s="8" t="s">
        <v>957</v>
      </c>
      <c r="C322" s="14" t="s">
        <v>956</v>
      </c>
      <c r="D322" s="17" t="s">
        <v>955</v>
      </c>
      <c r="E322" s="64" t="s">
        <v>949</v>
      </c>
      <c r="F322" s="82">
        <v>10000</v>
      </c>
    </row>
    <row r="323" spans="1:6" ht="84.75" customHeight="1" x14ac:dyDescent="0.25">
      <c r="A323" s="7">
        <v>316</v>
      </c>
      <c r="B323" s="8" t="s">
        <v>958</v>
      </c>
      <c r="C323" s="14" t="s">
        <v>959</v>
      </c>
      <c r="D323" s="17" t="s">
        <v>960</v>
      </c>
      <c r="E323" s="64" t="s">
        <v>961</v>
      </c>
      <c r="F323" s="82">
        <v>13394.33</v>
      </c>
    </row>
    <row r="324" spans="1:6" ht="84.75" customHeight="1" x14ac:dyDescent="0.25">
      <c r="A324" s="7">
        <v>317</v>
      </c>
      <c r="B324" s="8" t="s">
        <v>962</v>
      </c>
      <c r="C324" s="14" t="s">
        <v>963</v>
      </c>
      <c r="D324" s="17" t="s">
        <v>941</v>
      </c>
      <c r="E324" s="64" t="s">
        <v>961</v>
      </c>
      <c r="F324" s="82">
        <v>80000</v>
      </c>
    </row>
    <row r="325" spans="1:6" ht="84.75" customHeight="1" x14ac:dyDescent="0.25">
      <c r="A325" s="7">
        <v>318</v>
      </c>
      <c r="B325" s="8" t="s">
        <v>964</v>
      </c>
      <c r="C325" s="17" t="s">
        <v>836</v>
      </c>
      <c r="D325" s="7" t="s">
        <v>965</v>
      </c>
      <c r="E325" s="64" t="s">
        <v>966</v>
      </c>
      <c r="F325" s="82">
        <v>15000</v>
      </c>
    </row>
    <row r="326" spans="1:6" ht="84.75" customHeight="1" x14ac:dyDescent="0.25">
      <c r="A326" s="61">
        <v>319</v>
      </c>
      <c r="B326" s="8" t="s">
        <v>967</v>
      </c>
      <c r="C326" s="17" t="s">
        <v>840</v>
      </c>
      <c r="D326" s="7" t="s">
        <v>968</v>
      </c>
      <c r="E326" s="64" t="s">
        <v>966</v>
      </c>
      <c r="F326" s="82">
        <v>1000000</v>
      </c>
    </row>
    <row r="327" spans="1:6" ht="84.75" customHeight="1" x14ac:dyDescent="0.25">
      <c r="A327" s="61">
        <v>320</v>
      </c>
      <c r="B327" s="8" t="s">
        <v>969</v>
      </c>
      <c r="C327" s="14" t="s">
        <v>970</v>
      </c>
      <c r="D327" s="14" t="s">
        <v>960</v>
      </c>
      <c r="E327" s="64" t="s">
        <v>971</v>
      </c>
      <c r="F327" s="84">
        <v>0</v>
      </c>
    </row>
    <row r="328" spans="1:6" ht="84.75" customHeight="1" x14ac:dyDescent="0.25">
      <c r="A328" s="61">
        <v>321</v>
      </c>
      <c r="B328" s="16" t="s">
        <v>972</v>
      </c>
      <c r="C328" s="59" t="s">
        <v>973</v>
      </c>
      <c r="D328" s="59" t="s">
        <v>975</v>
      </c>
      <c r="E328" s="59" t="s">
        <v>974</v>
      </c>
      <c r="F328" s="84">
        <f>27000*7.5345</f>
        <v>203431.5</v>
      </c>
    </row>
    <row r="329" spans="1:6" ht="84.75" customHeight="1" x14ac:dyDescent="0.25">
      <c r="A329" s="61">
        <v>322</v>
      </c>
      <c r="B329" s="16" t="s">
        <v>976</v>
      </c>
      <c r="C329" s="59" t="s">
        <v>977</v>
      </c>
      <c r="D329" s="59" t="s">
        <v>978</v>
      </c>
      <c r="E329" s="59" t="s">
        <v>979</v>
      </c>
      <c r="F329" s="84">
        <f>40000*7.5345</f>
        <v>301380</v>
      </c>
    </row>
    <row r="330" spans="1:6" ht="84.75" customHeight="1" x14ac:dyDescent="0.25">
      <c r="A330" s="61">
        <v>323</v>
      </c>
      <c r="B330" s="16" t="s">
        <v>980</v>
      </c>
      <c r="C330" s="59" t="s">
        <v>981</v>
      </c>
      <c r="D330" s="59" t="s">
        <v>982</v>
      </c>
      <c r="E330" s="59" t="s">
        <v>982</v>
      </c>
      <c r="F330" s="84">
        <f>20000*7.5345</f>
        <v>150690</v>
      </c>
    </row>
    <row r="331" spans="1:6" ht="84.75" customHeight="1" x14ac:dyDescent="0.25">
      <c r="A331" s="61">
        <v>323</v>
      </c>
      <c r="B331" s="16" t="s">
        <v>983</v>
      </c>
      <c r="C331" s="59" t="s">
        <v>846</v>
      </c>
      <c r="D331" s="59" t="s">
        <v>971</v>
      </c>
      <c r="E331" s="59" t="s">
        <v>984</v>
      </c>
      <c r="F331" s="84">
        <f>600000*7.5345</f>
        <v>4520700</v>
      </c>
    </row>
    <row r="332" spans="1:6" ht="84.75" customHeight="1" x14ac:dyDescent="0.25">
      <c r="A332" s="61">
        <v>324</v>
      </c>
      <c r="B332" s="8" t="s">
        <v>985</v>
      </c>
      <c r="C332" s="14" t="s">
        <v>986</v>
      </c>
      <c r="D332" s="14" t="s">
        <v>987</v>
      </c>
      <c r="E332" s="64" t="s">
        <v>988</v>
      </c>
      <c r="F332" s="84">
        <f>2000*7.5345</f>
        <v>15069</v>
      </c>
    </row>
    <row r="333" spans="1:6" ht="84.75" customHeight="1" x14ac:dyDescent="0.25">
      <c r="A333" s="61">
        <v>352</v>
      </c>
      <c r="B333" s="8" t="s">
        <v>989</v>
      </c>
      <c r="C333" s="14" t="s">
        <v>990</v>
      </c>
      <c r="D333" s="14" t="s">
        <v>991</v>
      </c>
      <c r="E333" s="64" t="s">
        <v>992</v>
      </c>
      <c r="F333" s="84">
        <v>5000</v>
      </c>
    </row>
    <row r="334" spans="1:6" ht="84.75" customHeight="1" x14ac:dyDescent="0.25">
      <c r="A334" s="61">
        <v>353</v>
      </c>
      <c r="B334" s="8" t="s">
        <v>993</v>
      </c>
      <c r="C334" s="14" t="s">
        <v>827</v>
      </c>
      <c r="D334" s="14" t="s">
        <v>994</v>
      </c>
      <c r="E334" s="64" t="s">
        <v>992</v>
      </c>
      <c r="F334" s="84">
        <v>0</v>
      </c>
    </row>
    <row r="335" spans="1:6" ht="84.75" customHeight="1" x14ac:dyDescent="0.25">
      <c r="A335" s="7">
        <v>354</v>
      </c>
      <c r="B335" s="8" t="s">
        <v>995</v>
      </c>
      <c r="C335" s="14" t="s">
        <v>996</v>
      </c>
      <c r="D335" s="14" t="s">
        <v>997</v>
      </c>
      <c r="E335" s="64" t="s">
        <v>998</v>
      </c>
      <c r="F335" s="84">
        <v>150000</v>
      </c>
    </row>
    <row r="336" spans="1:6" ht="84.75" customHeight="1" x14ac:dyDescent="0.25">
      <c r="A336" s="7">
        <v>355</v>
      </c>
      <c r="B336" s="8" t="s">
        <v>999</v>
      </c>
      <c r="C336" s="14" t="s">
        <v>862</v>
      </c>
      <c r="D336" s="14" t="s">
        <v>966</v>
      </c>
      <c r="E336" s="64" t="s">
        <v>998</v>
      </c>
      <c r="F336" s="84">
        <v>10935.76</v>
      </c>
    </row>
    <row r="337" spans="1:9" ht="84.75" customHeight="1" x14ac:dyDescent="0.25">
      <c r="A337" s="7">
        <v>356</v>
      </c>
      <c r="B337" s="8" t="s">
        <v>1000</v>
      </c>
      <c r="C337" s="14" t="s">
        <v>671</v>
      </c>
      <c r="D337" s="14" t="s">
        <v>992</v>
      </c>
      <c r="E337" s="64" t="s">
        <v>1001</v>
      </c>
      <c r="F337" s="84">
        <v>15069</v>
      </c>
    </row>
    <row r="338" spans="1:9" ht="84.75" customHeight="1" x14ac:dyDescent="0.25">
      <c r="A338" s="7">
        <v>357</v>
      </c>
      <c r="B338" s="8" t="s">
        <v>1002</v>
      </c>
      <c r="C338" s="14" t="s">
        <v>1003</v>
      </c>
      <c r="D338" s="14" t="s">
        <v>998</v>
      </c>
      <c r="E338" s="64" t="s">
        <v>1004</v>
      </c>
      <c r="F338" s="84">
        <v>22603.5</v>
      </c>
    </row>
    <row r="339" spans="1:9" ht="84.75" customHeight="1" x14ac:dyDescent="0.25">
      <c r="A339" s="7">
        <v>358</v>
      </c>
      <c r="B339" s="8" t="s">
        <v>1005</v>
      </c>
      <c r="C339" s="14" t="s">
        <v>671</v>
      </c>
      <c r="D339" s="14" t="s">
        <v>982</v>
      </c>
      <c r="E339" s="64" t="s">
        <v>1001</v>
      </c>
      <c r="F339" s="84">
        <v>15069</v>
      </c>
    </row>
    <row r="340" spans="1:9" ht="84.75" customHeight="1" x14ac:dyDescent="0.25">
      <c r="A340" s="7">
        <v>359</v>
      </c>
      <c r="B340" s="8" t="s">
        <v>1006</v>
      </c>
      <c r="C340" s="14" t="s">
        <v>996</v>
      </c>
      <c r="D340" s="14" t="s">
        <v>1007</v>
      </c>
      <c r="E340" s="64" t="s">
        <v>1008</v>
      </c>
      <c r="F340" s="84">
        <f>20000*7.5345</f>
        <v>150690</v>
      </c>
      <c r="G340" s="60"/>
      <c r="H340" s="62"/>
      <c r="I340" s="63"/>
    </row>
    <row r="341" spans="1:9" ht="84.75" customHeight="1" x14ac:dyDescent="0.25">
      <c r="A341" s="7">
        <v>360</v>
      </c>
      <c r="B341" s="8" t="s">
        <v>1009</v>
      </c>
      <c r="C341" s="14" t="s">
        <v>1010</v>
      </c>
      <c r="D341" s="14" t="s">
        <v>1011</v>
      </c>
      <c r="E341" s="64" t="s">
        <v>1012</v>
      </c>
      <c r="F341" s="84">
        <f>450000*7.5345</f>
        <v>3390525</v>
      </c>
    </row>
    <row r="342" spans="1:9" ht="84.75" customHeight="1" x14ac:dyDescent="0.25">
      <c r="A342" s="7">
        <v>361</v>
      </c>
      <c r="B342" s="8" t="s">
        <v>1015</v>
      </c>
      <c r="C342" s="14" t="s">
        <v>963</v>
      </c>
      <c r="D342" s="14" t="s">
        <v>1016</v>
      </c>
      <c r="E342" s="64" t="s">
        <v>1013</v>
      </c>
      <c r="F342" s="84">
        <f>10000*7.5345</f>
        <v>75345</v>
      </c>
    </row>
    <row r="343" spans="1:9" ht="84.75" customHeight="1" x14ac:dyDescent="0.25">
      <c r="A343" s="7">
        <v>362</v>
      </c>
      <c r="B343" s="8" t="s">
        <v>1017</v>
      </c>
      <c r="C343" s="14" t="s">
        <v>1018</v>
      </c>
      <c r="D343" s="14" t="s">
        <v>1019</v>
      </c>
      <c r="E343" s="64" t="s">
        <v>1013</v>
      </c>
      <c r="F343" s="84">
        <f>1327.23*7.5345</f>
        <v>10000.014435000001</v>
      </c>
    </row>
    <row r="344" spans="1:9" ht="84.75" customHeight="1" x14ac:dyDescent="0.25">
      <c r="A344" s="7">
        <v>363</v>
      </c>
      <c r="B344" s="8" t="s">
        <v>1020</v>
      </c>
      <c r="C344" s="14" t="s">
        <v>502</v>
      </c>
      <c r="D344" s="14" t="s">
        <v>1021</v>
      </c>
      <c r="E344" s="64" t="s">
        <v>1022</v>
      </c>
      <c r="F344" s="84">
        <f>6581.4*7.5345</f>
        <v>49587.558299999997</v>
      </c>
    </row>
    <row r="345" spans="1:9" ht="84.75" customHeight="1" x14ac:dyDescent="0.25">
      <c r="A345" s="7">
        <v>364</v>
      </c>
      <c r="B345" s="8" t="s">
        <v>1024</v>
      </c>
      <c r="C345" s="14" t="s">
        <v>286</v>
      </c>
      <c r="D345" s="14" t="s">
        <v>1022</v>
      </c>
      <c r="E345" s="14" t="s">
        <v>1025</v>
      </c>
      <c r="F345" s="84">
        <f>10000*7.5345</f>
        <v>75345</v>
      </c>
    </row>
    <row r="346" spans="1:9" ht="84.75" customHeight="1" x14ac:dyDescent="0.25">
      <c r="A346" s="7">
        <v>365</v>
      </c>
      <c r="B346" s="8" t="s">
        <v>1031</v>
      </c>
      <c r="C346" s="14" t="s">
        <v>1026</v>
      </c>
      <c r="D346" s="14" t="s">
        <v>1001</v>
      </c>
      <c r="E346" s="14" t="s">
        <v>1025</v>
      </c>
      <c r="F346" s="84">
        <f>10000*7.5345</f>
        <v>75345</v>
      </c>
    </row>
    <row r="347" spans="1:9" ht="84.75" customHeight="1" x14ac:dyDescent="0.25">
      <c r="A347" s="7">
        <v>366</v>
      </c>
      <c r="B347" s="8" t="s">
        <v>1027</v>
      </c>
      <c r="C347" s="14" t="s">
        <v>1028</v>
      </c>
      <c r="D347" s="14" t="s">
        <v>1029</v>
      </c>
      <c r="E347" s="14" t="s">
        <v>1025</v>
      </c>
      <c r="F347" s="84">
        <v>0</v>
      </c>
    </row>
    <row r="348" spans="1:9" ht="84.75" customHeight="1" x14ac:dyDescent="0.25">
      <c r="A348" s="7">
        <v>367</v>
      </c>
      <c r="B348" s="8" t="s">
        <v>1030</v>
      </c>
      <c r="C348" s="14" t="s">
        <v>840</v>
      </c>
      <c r="D348" s="14" t="s">
        <v>1023</v>
      </c>
      <c r="E348" s="14" t="s">
        <v>1025</v>
      </c>
      <c r="F348" s="84">
        <f>460000*7.5345</f>
        <v>3465870</v>
      </c>
    </row>
    <row r="349" spans="1:9" ht="84.75" customHeight="1" x14ac:dyDescent="0.25">
      <c r="A349" s="7">
        <v>368</v>
      </c>
      <c r="B349" s="8" t="s">
        <v>1032</v>
      </c>
      <c r="C349" s="14" t="s">
        <v>1033</v>
      </c>
      <c r="D349" s="14" t="s">
        <v>1034</v>
      </c>
      <c r="E349" s="14" t="s">
        <v>1035</v>
      </c>
      <c r="F349" s="84">
        <f>10000*7.5345</f>
        <v>75345</v>
      </c>
    </row>
    <row r="350" spans="1:9" ht="84.75" customHeight="1" x14ac:dyDescent="0.25">
      <c r="A350" s="7">
        <v>369</v>
      </c>
      <c r="B350" s="8" t="s">
        <v>1036</v>
      </c>
      <c r="C350" s="14" t="s">
        <v>1037</v>
      </c>
      <c r="D350" s="14" t="s">
        <v>1029</v>
      </c>
      <c r="E350" s="14" t="s">
        <v>1038</v>
      </c>
      <c r="F350" s="84">
        <f>450000*7.5345</f>
        <v>3390525</v>
      </c>
    </row>
    <row r="351" spans="1:9" ht="84.75" customHeight="1" x14ac:dyDescent="0.25">
      <c r="A351" s="7">
        <v>370</v>
      </c>
      <c r="B351" s="8" t="s">
        <v>1039</v>
      </c>
      <c r="C351" s="14" t="s">
        <v>1028</v>
      </c>
      <c r="D351" s="14" t="s">
        <v>1029</v>
      </c>
      <c r="E351" s="14" t="s">
        <v>1038</v>
      </c>
      <c r="F351" s="84">
        <f>3000*7.5345</f>
        <v>22603.5</v>
      </c>
    </row>
    <row r="352" spans="1:9" ht="84.75" customHeight="1" x14ac:dyDescent="0.25">
      <c r="A352" s="7">
        <v>371</v>
      </c>
      <c r="B352" s="8" t="s">
        <v>1040</v>
      </c>
      <c r="C352" s="14" t="s">
        <v>1041</v>
      </c>
      <c r="D352" s="14" t="s">
        <v>1042</v>
      </c>
      <c r="E352" s="14" t="s">
        <v>1038</v>
      </c>
      <c r="F352" s="84">
        <f>10000*7.5345</f>
        <v>75345</v>
      </c>
    </row>
    <row r="353" spans="1:6" ht="84.75" customHeight="1" x14ac:dyDescent="0.25">
      <c r="A353" s="7">
        <v>372</v>
      </c>
      <c r="B353" s="8" t="s">
        <v>1043</v>
      </c>
      <c r="C353" s="14" t="s">
        <v>282</v>
      </c>
      <c r="D353" s="14" t="s">
        <v>1044</v>
      </c>
      <c r="E353" s="14" t="s">
        <v>1045</v>
      </c>
      <c r="F353" s="84">
        <f>30000*7.5345</f>
        <v>226035</v>
      </c>
    </row>
    <row r="354" spans="1:6" ht="84.75" customHeight="1" x14ac:dyDescent="0.25">
      <c r="A354" s="7">
        <v>373</v>
      </c>
      <c r="B354" s="8" t="s">
        <v>1046</v>
      </c>
      <c r="C354" s="14" t="s">
        <v>840</v>
      </c>
      <c r="D354" s="14" t="s">
        <v>1044</v>
      </c>
      <c r="E354" s="14" t="s">
        <v>1045</v>
      </c>
      <c r="F354" s="84">
        <f>75000*7.5345</f>
        <v>565087.5</v>
      </c>
    </row>
    <row r="355" spans="1:6" ht="84.75" customHeight="1" x14ac:dyDescent="0.25">
      <c r="A355" s="7">
        <v>374</v>
      </c>
      <c r="B355" s="8" t="s">
        <v>1047</v>
      </c>
      <c r="C355" s="14" t="s">
        <v>990</v>
      </c>
      <c r="D355" s="14" t="s">
        <v>1048</v>
      </c>
      <c r="E355" s="14" t="s">
        <v>1049</v>
      </c>
      <c r="F355" s="84">
        <f>3000*7.5345</f>
        <v>22603.5</v>
      </c>
    </row>
    <row r="356" spans="1:6" ht="84.75" customHeight="1" x14ac:dyDescent="0.25">
      <c r="A356" s="7">
        <v>375</v>
      </c>
      <c r="B356" s="8" t="s">
        <v>1050</v>
      </c>
      <c r="C356" s="14" t="s">
        <v>1051</v>
      </c>
      <c r="D356" s="14" t="s">
        <v>1052</v>
      </c>
      <c r="E356" s="14" t="s">
        <v>1049</v>
      </c>
      <c r="F356" s="84">
        <f>424100.59*7.5345</f>
        <v>3195385.8953550002</v>
      </c>
    </row>
    <row r="357" spans="1:6" ht="84.75" customHeight="1" x14ac:dyDescent="0.25">
      <c r="A357" s="7">
        <v>376</v>
      </c>
      <c r="B357" s="8" t="s">
        <v>1054</v>
      </c>
      <c r="C357" s="14" t="s">
        <v>1055</v>
      </c>
      <c r="D357" s="14" t="s">
        <v>1038</v>
      </c>
      <c r="E357" s="14" t="s">
        <v>1053</v>
      </c>
      <c r="F357" s="84">
        <f>920000*7.5345</f>
        <v>6931740</v>
      </c>
    </row>
    <row r="358" spans="1:6" ht="84.75" customHeight="1" x14ac:dyDescent="0.25">
      <c r="A358" s="7">
        <v>377</v>
      </c>
      <c r="B358" s="8" t="s">
        <v>1057</v>
      </c>
      <c r="C358" s="14" t="s">
        <v>286</v>
      </c>
      <c r="D358" s="14" t="s">
        <v>1056</v>
      </c>
      <c r="E358" s="14" t="s">
        <v>1058</v>
      </c>
      <c r="F358" s="84">
        <f>40000*7.5345</f>
        <v>301380</v>
      </c>
    </row>
    <row r="359" spans="1:6" ht="84.75" customHeight="1" x14ac:dyDescent="0.25">
      <c r="A359" s="7">
        <v>378</v>
      </c>
      <c r="B359" s="8" t="s">
        <v>1059</v>
      </c>
      <c r="C359" s="14" t="s">
        <v>1060</v>
      </c>
      <c r="D359" s="14" t="s">
        <v>1061</v>
      </c>
      <c r="E359" s="14" t="s">
        <v>1062</v>
      </c>
      <c r="F359" s="84">
        <f>10000*7.5345</f>
        <v>75345</v>
      </c>
    </row>
    <row r="360" spans="1:6" ht="84.75" customHeight="1" x14ac:dyDescent="0.25">
      <c r="A360" s="7">
        <v>379</v>
      </c>
      <c r="B360" s="8" t="s">
        <v>1063</v>
      </c>
      <c r="C360" s="14" t="s">
        <v>286</v>
      </c>
      <c r="D360" s="14" t="s">
        <v>1064</v>
      </c>
      <c r="E360" s="14" t="s">
        <v>1062</v>
      </c>
      <c r="F360" s="84">
        <f>20000*7.5345</f>
        <v>150690</v>
      </c>
    </row>
    <row r="361" spans="1:6" ht="84.75" customHeight="1" x14ac:dyDescent="0.25">
      <c r="A361" s="7">
        <v>380</v>
      </c>
      <c r="B361" s="8" t="s">
        <v>1065</v>
      </c>
      <c r="C361" s="14" t="s">
        <v>1066</v>
      </c>
      <c r="D361" s="14" t="s">
        <v>1061</v>
      </c>
      <c r="E361" s="14" t="s">
        <v>1058</v>
      </c>
      <c r="F361" s="84">
        <f>7.5345*460000</f>
        <v>3465870</v>
      </c>
    </row>
    <row r="362" spans="1:6" ht="84.75" customHeight="1" x14ac:dyDescent="0.25">
      <c r="A362" s="7">
        <v>381</v>
      </c>
      <c r="B362" s="8" t="s">
        <v>1067</v>
      </c>
      <c r="C362" s="14" t="s">
        <v>840</v>
      </c>
      <c r="D362" s="14" t="s">
        <v>1058</v>
      </c>
      <c r="E362" s="14" t="s">
        <v>1068</v>
      </c>
      <c r="F362" s="84">
        <f>300000*7.5345</f>
        <v>2260350</v>
      </c>
    </row>
    <row r="363" spans="1:6" ht="84.75" customHeight="1" x14ac:dyDescent="0.25">
      <c r="A363" s="7">
        <v>382</v>
      </c>
      <c r="B363" s="8" t="s">
        <v>1069</v>
      </c>
      <c r="C363" s="14" t="s">
        <v>1033</v>
      </c>
      <c r="D363" s="14" t="s">
        <v>1070</v>
      </c>
      <c r="E363" s="14" t="s">
        <v>1068</v>
      </c>
      <c r="F363" s="84">
        <f>1000*7.5345</f>
        <v>7534.5</v>
      </c>
    </row>
    <row r="364" spans="1:6" ht="84.75" customHeight="1" x14ac:dyDescent="0.25">
      <c r="A364" s="7">
        <v>383</v>
      </c>
      <c r="B364" s="8" t="s">
        <v>1071</v>
      </c>
      <c r="C364" s="14" t="s">
        <v>1072</v>
      </c>
      <c r="D364" s="14" t="s">
        <v>1061</v>
      </c>
      <c r="E364" s="14" t="s">
        <v>1068</v>
      </c>
      <c r="F364" s="84">
        <f>150000*7.5345</f>
        <v>1130175</v>
      </c>
    </row>
    <row r="365" spans="1:6" ht="84.75" customHeight="1" x14ac:dyDescent="0.25">
      <c r="A365" s="7">
        <v>384</v>
      </c>
      <c r="B365" s="8" t="s">
        <v>1073</v>
      </c>
      <c r="C365" s="30" t="s">
        <v>282</v>
      </c>
      <c r="D365" s="30" t="s">
        <v>1070</v>
      </c>
      <c r="E365" s="14" t="s">
        <v>1074</v>
      </c>
      <c r="F365" s="86">
        <f>10000*7.5345</f>
        <v>75345</v>
      </c>
    </row>
    <row r="366" spans="1:6" ht="84.75" customHeight="1" x14ac:dyDescent="0.25">
      <c r="A366" s="7">
        <v>385</v>
      </c>
      <c r="B366" s="8" t="s">
        <v>1075</v>
      </c>
      <c r="C366" s="14" t="s">
        <v>1076</v>
      </c>
      <c r="D366" s="14" t="s">
        <v>1074</v>
      </c>
      <c r="E366" s="14" t="s">
        <v>1077</v>
      </c>
      <c r="F366" s="84">
        <f>150000*7.5345</f>
        <v>1130175</v>
      </c>
    </row>
    <row r="367" spans="1:6" ht="84.75" customHeight="1" x14ac:dyDescent="0.25">
      <c r="A367" s="7">
        <v>386</v>
      </c>
      <c r="B367" s="8" t="s">
        <v>1079</v>
      </c>
      <c r="C367" s="30" t="s">
        <v>1080</v>
      </c>
      <c r="D367" s="30" t="s">
        <v>1077</v>
      </c>
      <c r="E367" s="14" t="s">
        <v>1078</v>
      </c>
      <c r="F367" s="84">
        <v>0</v>
      </c>
    </row>
    <row r="368" spans="1:6" ht="84.75" customHeight="1" x14ac:dyDescent="0.25">
      <c r="A368" s="7">
        <v>387</v>
      </c>
      <c r="B368" s="8" t="s">
        <v>1081</v>
      </c>
      <c r="C368" s="14" t="s">
        <v>1082</v>
      </c>
      <c r="D368" s="14" t="s">
        <v>1083</v>
      </c>
      <c r="E368" s="14" t="s">
        <v>1084</v>
      </c>
      <c r="F368" s="84">
        <f>900000*7.5345</f>
        <v>6781050</v>
      </c>
    </row>
    <row r="369" spans="1:6" ht="84.75" customHeight="1" x14ac:dyDescent="0.25">
      <c r="A369" s="7">
        <v>388</v>
      </c>
      <c r="B369" s="8" t="s">
        <v>1085</v>
      </c>
      <c r="C369" s="14" t="s">
        <v>840</v>
      </c>
      <c r="D369" s="17" t="s">
        <v>1086</v>
      </c>
      <c r="E369" s="14" t="s">
        <v>1084</v>
      </c>
      <c r="F369" s="84">
        <f>150000*7.5345</f>
        <v>1130175</v>
      </c>
    </row>
    <row r="370" spans="1:6" ht="84.75" customHeight="1" x14ac:dyDescent="0.25">
      <c r="A370" s="7">
        <v>389</v>
      </c>
      <c r="B370" s="8" t="s">
        <v>1087</v>
      </c>
      <c r="C370" s="14" t="s">
        <v>286</v>
      </c>
      <c r="D370" s="17" t="s">
        <v>1077</v>
      </c>
      <c r="E370" s="14" t="s">
        <v>1084</v>
      </c>
      <c r="F370" s="84">
        <f>10000*7.5345</f>
        <v>75345</v>
      </c>
    </row>
    <row r="371" spans="1:6" ht="84.75" customHeight="1" x14ac:dyDescent="0.25">
      <c r="A371" s="7">
        <v>390</v>
      </c>
      <c r="B371" s="8" t="s">
        <v>1088</v>
      </c>
      <c r="C371" s="14" t="s">
        <v>1089</v>
      </c>
      <c r="D371" s="17" t="s">
        <v>1053</v>
      </c>
      <c r="E371" s="14" t="s">
        <v>1090</v>
      </c>
      <c r="F371" s="84">
        <f>10000*7.5345</f>
        <v>75345</v>
      </c>
    </row>
    <row r="372" spans="1:6" ht="84.75" customHeight="1" x14ac:dyDescent="0.25">
      <c r="A372" s="7">
        <v>391</v>
      </c>
      <c r="B372" s="8" t="s">
        <v>1091</v>
      </c>
      <c r="C372" s="14" t="s">
        <v>1092</v>
      </c>
      <c r="D372" s="22">
        <v>45040</v>
      </c>
      <c r="E372" s="14" t="s">
        <v>1090</v>
      </c>
      <c r="F372" s="84">
        <f>105000*7.5345</f>
        <v>791122.5</v>
      </c>
    </row>
    <row r="373" spans="1:6" ht="84.75" customHeight="1" x14ac:dyDescent="0.25">
      <c r="A373" s="7">
        <v>392</v>
      </c>
      <c r="B373" s="8" t="s">
        <v>1097</v>
      </c>
      <c r="C373" s="14" t="s">
        <v>1096</v>
      </c>
      <c r="D373" s="14" t="s">
        <v>1093</v>
      </c>
      <c r="E373" s="14" t="s">
        <v>1093</v>
      </c>
      <c r="F373" s="84">
        <f>518*7.5345</f>
        <v>3902.8710000000001</v>
      </c>
    </row>
    <row r="374" spans="1:6" ht="84.75" customHeight="1" x14ac:dyDescent="0.25">
      <c r="A374" s="7">
        <v>393</v>
      </c>
      <c r="B374" s="8" t="s">
        <v>1098</v>
      </c>
      <c r="C374" s="14" t="s">
        <v>1099</v>
      </c>
      <c r="D374" s="14" t="s">
        <v>1100</v>
      </c>
      <c r="E374" s="14" t="s">
        <v>1095</v>
      </c>
      <c r="F374" s="84">
        <f>10000*7.5345</f>
        <v>75345</v>
      </c>
    </row>
    <row r="375" spans="1:6" ht="84.75" customHeight="1" x14ac:dyDescent="0.25">
      <c r="A375" s="7">
        <v>394</v>
      </c>
      <c r="B375" s="8" t="s">
        <v>1101</v>
      </c>
      <c r="C375" s="14" t="s">
        <v>1102</v>
      </c>
      <c r="D375" s="17" t="s">
        <v>1093</v>
      </c>
      <c r="E375" s="17" t="s">
        <v>1095</v>
      </c>
      <c r="F375" s="84">
        <f>2000*7.5345</f>
        <v>15069</v>
      </c>
    </row>
    <row r="376" spans="1:6" ht="84.75" customHeight="1" x14ac:dyDescent="0.25">
      <c r="A376" s="7">
        <v>395</v>
      </c>
      <c r="B376" s="8" t="s">
        <v>855</v>
      </c>
      <c r="C376" s="14" t="s">
        <v>442</v>
      </c>
      <c r="D376" s="14" t="s">
        <v>1093</v>
      </c>
      <c r="E376" s="14" t="s">
        <v>1103</v>
      </c>
      <c r="F376" s="84">
        <f>10000*7.5345</f>
        <v>75345</v>
      </c>
    </row>
    <row r="377" spans="1:6" ht="84.75" customHeight="1" x14ac:dyDescent="0.25">
      <c r="A377" s="7">
        <v>396</v>
      </c>
      <c r="B377" s="8" t="s">
        <v>1104</v>
      </c>
      <c r="C377" s="14" t="s">
        <v>1105</v>
      </c>
      <c r="D377" s="14" t="s">
        <v>1090</v>
      </c>
      <c r="E377" s="14" t="s">
        <v>1106</v>
      </c>
      <c r="F377" s="84">
        <f>32483*7.5345</f>
        <v>244743.16350000002</v>
      </c>
    </row>
    <row r="378" spans="1:6" ht="84.75" customHeight="1" x14ac:dyDescent="0.25">
      <c r="A378" s="7">
        <v>397</v>
      </c>
      <c r="B378" s="8" t="s">
        <v>1108</v>
      </c>
      <c r="C378" s="14" t="s">
        <v>1109</v>
      </c>
      <c r="D378" s="14" t="s">
        <v>1093</v>
      </c>
      <c r="E378" s="14" t="s">
        <v>1106</v>
      </c>
      <c r="F378" s="84">
        <f>422100*7.5345</f>
        <v>3180312.45</v>
      </c>
    </row>
    <row r="379" spans="1:6" ht="84.75" customHeight="1" x14ac:dyDescent="0.25">
      <c r="A379" s="7">
        <v>398</v>
      </c>
      <c r="B379" s="8" t="s">
        <v>1111</v>
      </c>
      <c r="C379" s="14" t="s">
        <v>827</v>
      </c>
      <c r="D379" s="14" t="s">
        <v>1095</v>
      </c>
      <c r="E379" s="14" t="s">
        <v>1110</v>
      </c>
      <c r="F379" s="84">
        <f>2000*7.5345</f>
        <v>15069</v>
      </c>
    </row>
    <row r="380" spans="1:6" ht="84.75" customHeight="1" x14ac:dyDescent="0.25">
      <c r="A380" s="7">
        <v>399</v>
      </c>
      <c r="B380" s="8" t="s">
        <v>1112</v>
      </c>
      <c r="C380" s="14" t="s">
        <v>786</v>
      </c>
      <c r="D380" s="14" t="s">
        <v>1107</v>
      </c>
      <c r="E380" s="14" t="s">
        <v>1110</v>
      </c>
      <c r="F380" s="84">
        <v>0</v>
      </c>
    </row>
    <row r="381" spans="1:6" ht="84.75" customHeight="1" x14ac:dyDescent="0.25">
      <c r="A381" s="7">
        <v>400</v>
      </c>
      <c r="B381" s="8" t="s">
        <v>1122</v>
      </c>
      <c r="C381" s="14" t="s">
        <v>1113</v>
      </c>
      <c r="D381" s="14" t="s">
        <v>1107</v>
      </c>
      <c r="E381" s="14" t="s">
        <v>1110</v>
      </c>
      <c r="F381" s="84">
        <f>150000*7.5345</f>
        <v>1130175</v>
      </c>
    </row>
    <row r="382" spans="1:6" ht="84.75" customHeight="1" x14ac:dyDescent="0.25">
      <c r="A382" s="7">
        <v>401</v>
      </c>
      <c r="B382" s="8" t="s">
        <v>1114</v>
      </c>
      <c r="C382" s="14" t="s">
        <v>1010</v>
      </c>
      <c r="D382" s="17" t="s">
        <v>1011</v>
      </c>
      <c r="E382" s="14" t="s">
        <v>1110</v>
      </c>
      <c r="F382" s="84">
        <f>30000*7.5345</f>
        <v>226035</v>
      </c>
    </row>
    <row r="383" spans="1:6" ht="84.75" customHeight="1" x14ac:dyDescent="0.25">
      <c r="A383" s="7">
        <v>402</v>
      </c>
      <c r="B383" s="12" t="s">
        <v>1115</v>
      </c>
      <c r="C383" s="30" t="s">
        <v>875</v>
      </c>
      <c r="D383" s="30" t="s">
        <v>1061</v>
      </c>
      <c r="E383" s="14" t="s">
        <v>1110</v>
      </c>
      <c r="F383" s="86">
        <v>0</v>
      </c>
    </row>
    <row r="384" spans="1:6" ht="84.75" customHeight="1" x14ac:dyDescent="0.25">
      <c r="A384" s="7">
        <v>403</v>
      </c>
      <c r="B384" s="12" t="s">
        <v>1116</v>
      </c>
      <c r="C384" s="14" t="s">
        <v>1010</v>
      </c>
      <c r="D384" s="30" t="s">
        <v>1117</v>
      </c>
      <c r="E384" s="14" t="s">
        <v>1110</v>
      </c>
      <c r="F384" s="86">
        <f>10000*7.5345</f>
        <v>75345</v>
      </c>
    </row>
    <row r="385" spans="1:6" ht="84.75" customHeight="1" x14ac:dyDescent="0.25">
      <c r="A385" s="7">
        <v>404</v>
      </c>
      <c r="B385" s="12" t="s">
        <v>1118</v>
      </c>
      <c r="C385" s="30" t="s">
        <v>840</v>
      </c>
      <c r="D385" s="31" t="s">
        <v>1119</v>
      </c>
      <c r="E385" s="14" t="s">
        <v>1110</v>
      </c>
      <c r="F385" s="87">
        <f>300000*7.5345</f>
        <v>2260350</v>
      </c>
    </row>
    <row r="386" spans="1:6" ht="84.75" customHeight="1" x14ac:dyDescent="0.25">
      <c r="A386" s="7">
        <v>405</v>
      </c>
      <c r="B386" s="12" t="s">
        <v>1120</v>
      </c>
      <c r="C386" s="30" t="s">
        <v>840</v>
      </c>
      <c r="D386" s="31" t="s">
        <v>1119</v>
      </c>
      <c r="E386" s="14" t="s">
        <v>1110</v>
      </c>
      <c r="F386" s="86">
        <f>160000*7.5345</f>
        <v>1205520</v>
      </c>
    </row>
    <row r="387" spans="1:6" ht="84.75" customHeight="1" x14ac:dyDescent="0.25">
      <c r="A387" s="7">
        <v>406</v>
      </c>
      <c r="B387" s="12" t="s">
        <v>1121</v>
      </c>
      <c r="C387" s="30" t="s">
        <v>827</v>
      </c>
      <c r="D387" s="30" t="s">
        <v>1119</v>
      </c>
      <c r="E387" s="14" t="s">
        <v>1110</v>
      </c>
      <c r="F387" s="87">
        <f>4000*7.5345</f>
        <v>30138</v>
      </c>
    </row>
    <row r="388" spans="1:6" ht="84.75" customHeight="1" x14ac:dyDescent="0.25">
      <c r="A388" s="7">
        <v>407</v>
      </c>
      <c r="B388" s="12" t="s">
        <v>1123</v>
      </c>
      <c r="C388" s="30" t="s">
        <v>1028</v>
      </c>
      <c r="D388" s="31" t="s">
        <v>975</v>
      </c>
      <c r="E388" s="30" t="s">
        <v>1124</v>
      </c>
      <c r="F388" s="84">
        <f>7000*7.5345</f>
        <v>52741.5</v>
      </c>
    </row>
    <row r="389" spans="1:6" ht="84.75" customHeight="1" x14ac:dyDescent="0.25">
      <c r="A389" s="7">
        <v>408</v>
      </c>
      <c r="B389" s="8" t="s">
        <v>1125</v>
      </c>
      <c r="C389" s="14" t="s">
        <v>1126</v>
      </c>
      <c r="D389" s="14" t="s">
        <v>1127</v>
      </c>
      <c r="E389" s="14" t="s">
        <v>1128</v>
      </c>
      <c r="F389" s="84">
        <f>10000*7.5345</f>
        <v>75345</v>
      </c>
    </row>
    <row r="390" spans="1:6" ht="84.75" customHeight="1" x14ac:dyDescent="0.25">
      <c r="A390" s="7">
        <v>409</v>
      </c>
      <c r="B390" s="8" t="s">
        <v>1131</v>
      </c>
      <c r="C390" s="14" t="s">
        <v>1129</v>
      </c>
      <c r="D390" s="14" t="s">
        <v>1128</v>
      </c>
      <c r="E390" s="14" t="s">
        <v>1130</v>
      </c>
      <c r="F390" s="84">
        <f>10000*7.5345</f>
        <v>75345</v>
      </c>
    </row>
    <row r="391" spans="1:6" ht="84.75" customHeight="1" x14ac:dyDescent="0.25">
      <c r="A391" s="7">
        <v>410</v>
      </c>
      <c r="B391" s="8" t="s">
        <v>1132</v>
      </c>
      <c r="C391" s="14" t="s">
        <v>870</v>
      </c>
      <c r="D391" s="14" t="s">
        <v>1133</v>
      </c>
      <c r="E391" s="14" t="s">
        <v>1130</v>
      </c>
      <c r="F391" s="84">
        <f>2000*7.5345</f>
        <v>15069</v>
      </c>
    </row>
    <row r="392" spans="1:6" ht="84.75" customHeight="1" x14ac:dyDescent="0.25">
      <c r="A392" s="7">
        <v>411</v>
      </c>
      <c r="B392" s="8" t="s">
        <v>1134</v>
      </c>
      <c r="C392" s="14" t="s">
        <v>1135</v>
      </c>
      <c r="D392" s="17" t="s">
        <v>1133</v>
      </c>
      <c r="E392" s="14" t="s">
        <v>1130</v>
      </c>
      <c r="F392" s="82">
        <f>20000*7.5345</f>
        <v>150690</v>
      </c>
    </row>
    <row r="393" spans="1:6" ht="84.75" customHeight="1" x14ac:dyDescent="0.25">
      <c r="A393" s="7">
        <v>412</v>
      </c>
      <c r="B393" s="8" t="s">
        <v>501</v>
      </c>
      <c r="C393" s="14" t="s">
        <v>1135</v>
      </c>
      <c r="D393" s="17" t="s">
        <v>1133</v>
      </c>
      <c r="E393" s="14" t="s">
        <v>1130</v>
      </c>
      <c r="F393" s="82">
        <f>10000*7.5345</f>
        <v>75345</v>
      </c>
    </row>
    <row r="394" spans="1:6" ht="84.75" customHeight="1" x14ac:dyDescent="0.25">
      <c r="A394" s="7">
        <v>413</v>
      </c>
      <c r="B394" s="8" t="s">
        <v>1136</v>
      </c>
      <c r="C394" s="14" t="s">
        <v>870</v>
      </c>
      <c r="D394" s="17" t="s">
        <v>1133</v>
      </c>
      <c r="E394" s="14" t="s">
        <v>1130</v>
      </c>
      <c r="F394" s="82">
        <f>1000*7.5345</f>
        <v>7534.5</v>
      </c>
    </row>
    <row r="395" spans="1:6" ht="84.75" customHeight="1" x14ac:dyDescent="0.25">
      <c r="A395" s="7">
        <v>414</v>
      </c>
      <c r="B395" s="8" t="s">
        <v>1137</v>
      </c>
      <c r="C395" s="14" t="s">
        <v>1138</v>
      </c>
      <c r="D395" s="17" t="s">
        <v>1124</v>
      </c>
      <c r="E395" s="17" t="s">
        <v>1130</v>
      </c>
      <c r="F395" s="82">
        <f>1000*7.5345</f>
        <v>7534.5</v>
      </c>
    </row>
    <row r="396" spans="1:6" ht="84.75" customHeight="1" x14ac:dyDescent="0.25">
      <c r="A396" s="7">
        <v>415</v>
      </c>
      <c r="B396" s="8" t="s">
        <v>1139</v>
      </c>
      <c r="C396" s="14" t="s">
        <v>1140</v>
      </c>
      <c r="D396" s="17" t="s">
        <v>1106</v>
      </c>
      <c r="E396" s="14" t="s">
        <v>1130</v>
      </c>
      <c r="F396" s="82">
        <f>69253.84*7.5345</f>
        <v>521793.05748000002</v>
      </c>
    </row>
    <row r="397" spans="1:6" ht="84.75" customHeight="1" x14ac:dyDescent="0.25">
      <c r="A397" s="7">
        <v>416</v>
      </c>
      <c r="B397" s="8" t="s">
        <v>1141</v>
      </c>
      <c r="C397" s="14" t="s">
        <v>1140</v>
      </c>
      <c r="D397" s="17" t="s">
        <v>1106</v>
      </c>
      <c r="E397" s="14" t="s">
        <v>1130</v>
      </c>
      <c r="F397" s="82">
        <f>79450*7.5345</f>
        <v>598616.02500000002</v>
      </c>
    </row>
    <row r="398" spans="1:6" ht="84.75" customHeight="1" x14ac:dyDescent="0.25">
      <c r="A398" s="7">
        <v>417</v>
      </c>
      <c r="B398" s="8" t="s">
        <v>1142</v>
      </c>
      <c r="C398" s="17" t="s">
        <v>1143</v>
      </c>
      <c r="D398" s="17" t="s">
        <v>1103</v>
      </c>
      <c r="E398" s="14" t="s">
        <v>1130</v>
      </c>
      <c r="F398" s="82">
        <f>445913*7.5345</f>
        <v>3359731.4985000002</v>
      </c>
    </row>
    <row r="399" spans="1:6" ht="84.75" customHeight="1" x14ac:dyDescent="0.25">
      <c r="A399" s="7">
        <v>418</v>
      </c>
      <c r="B399" s="8" t="s">
        <v>1144</v>
      </c>
      <c r="C399" s="17" t="s">
        <v>1145</v>
      </c>
      <c r="D399" s="22">
        <v>45048</v>
      </c>
      <c r="E399" s="14" t="s">
        <v>1130</v>
      </c>
      <c r="F399" s="82">
        <v>0</v>
      </c>
    </row>
    <row r="400" spans="1:6" ht="84.75" customHeight="1" x14ac:dyDescent="0.25">
      <c r="A400" s="7">
        <v>419</v>
      </c>
      <c r="B400" s="8" t="s">
        <v>1146</v>
      </c>
      <c r="C400" s="17" t="s">
        <v>1147</v>
      </c>
      <c r="D400" s="17" t="s">
        <v>1148</v>
      </c>
      <c r="E400" s="14" t="s">
        <v>1130</v>
      </c>
      <c r="F400" s="82">
        <f>75000*7.5345</f>
        <v>565087.5</v>
      </c>
    </row>
    <row r="401" spans="1:6" ht="84.75" customHeight="1" x14ac:dyDescent="0.25">
      <c r="A401" s="7">
        <v>420</v>
      </c>
      <c r="B401" s="8" t="s">
        <v>1149</v>
      </c>
      <c r="C401" s="17" t="s">
        <v>1150</v>
      </c>
      <c r="D401" s="17" t="s">
        <v>1093</v>
      </c>
      <c r="E401" s="14" t="s">
        <v>1130</v>
      </c>
      <c r="F401" s="82">
        <f>20000*7.5345</f>
        <v>150690</v>
      </c>
    </row>
    <row r="402" spans="1:6" ht="84.75" customHeight="1" x14ac:dyDescent="0.25">
      <c r="A402" s="7">
        <v>421</v>
      </c>
      <c r="B402" s="8" t="s">
        <v>1151</v>
      </c>
      <c r="C402" s="17" t="s">
        <v>1152</v>
      </c>
      <c r="D402" s="17" t="s">
        <v>1093</v>
      </c>
      <c r="E402" s="14" t="s">
        <v>1130</v>
      </c>
      <c r="F402" s="82">
        <f>30000*7.5345</f>
        <v>226035</v>
      </c>
    </row>
    <row r="403" spans="1:6" ht="84.75" customHeight="1" x14ac:dyDescent="0.25">
      <c r="A403" s="7">
        <v>422</v>
      </c>
      <c r="B403" s="8" t="s">
        <v>1153</v>
      </c>
      <c r="C403" s="17" t="s">
        <v>1154</v>
      </c>
      <c r="D403" s="17" t="s">
        <v>1155</v>
      </c>
      <c r="E403" s="14" t="s">
        <v>1130</v>
      </c>
      <c r="F403" s="82">
        <f>3617*7.5345</f>
        <v>27252.286500000002</v>
      </c>
    </row>
    <row r="404" spans="1:6" ht="84.75" customHeight="1" x14ac:dyDescent="0.25">
      <c r="A404" s="7">
        <v>423</v>
      </c>
      <c r="B404" s="8" t="s">
        <v>1156</v>
      </c>
      <c r="C404" s="17" t="s">
        <v>1157</v>
      </c>
      <c r="D404" s="17" t="s">
        <v>1148</v>
      </c>
      <c r="E404" s="14" t="s">
        <v>1130</v>
      </c>
      <c r="F404" s="82">
        <f>41450*7.5345</f>
        <v>312305.02500000002</v>
      </c>
    </row>
    <row r="405" spans="1:6" ht="84.75" customHeight="1" x14ac:dyDescent="0.25">
      <c r="A405" s="7">
        <v>424</v>
      </c>
      <c r="B405" s="8" t="s">
        <v>1158</v>
      </c>
      <c r="C405" s="17" t="s">
        <v>1159</v>
      </c>
      <c r="D405" s="17" t="s">
        <v>1078</v>
      </c>
      <c r="E405" s="14" t="s">
        <v>1130</v>
      </c>
      <c r="F405" s="82">
        <f>20000*7.5345</f>
        <v>150690</v>
      </c>
    </row>
    <row r="406" spans="1:6" ht="84.75" customHeight="1" x14ac:dyDescent="0.25">
      <c r="A406" s="7">
        <v>425</v>
      </c>
      <c r="B406" s="8" t="s">
        <v>1160</v>
      </c>
      <c r="C406" s="14" t="s">
        <v>1161</v>
      </c>
      <c r="D406" s="14" t="s">
        <v>1133</v>
      </c>
      <c r="E406" s="14" t="s">
        <v>1130</v>
      </c>
      <c r="F406" s="84">
        <f>7.5345*1120</f>
        <v>8438.6400000000012</v>
      </c>
    </row>
    <row r="407" spans="1:6" ht="84.75" customHeight="1" x14ac:dyDescent="0.25">
      <c r="A407" s="7">
        <v>426</v>
      </c>
      <c r="B407" s="8" t="s">
        <v>1162</v>
      </c>
      <c r="C407" s="17" t="s">
        <v>840</v>
      </c>
      <c r="D407" s="7" t="s">
        <v>1133</v>
      </c>
      <c r="E407" s="14" t="s">
        <v>1163</v>
      </c>
      <c r="F407" s="82">
        <f>150000*7.5345</f>
        <v>1130175</v>
      </c>
    </row>
    <row r="408" spans="1:6" ht="84.75" customHeight="1" x14ac:dyDescent="0.25">
      <c r="A408" s="7">
        <v>427</v>
      </c>
      <c r="B408" s="8" t="s">
        <v>1164</v>
      </c>
      <c r="C408" s="17" t="s">
        <v>1165</v>
      </c>
      <c r="D408" s="7" t="s">
        <v>1133</v>
      </c>
      <c r="E408" s="14" t="s">
        <v>1163</v>
      </c>
      <c r="F408" s="84">
        <f>25715.27*7.5345</f>
        <v>193751.70181500001</v>
      </c>
    </row>
    <row r="409" spans="1:6" ht="84.75" customHeight="1" x14ac:dyDescent="0.25">
      <c r="A409" s="7">
        <v>428</v>
      </c>
      <c r="B409" s="8" t="s">
        <v>1166</v>
      </c>
      <c r="C409" s="17" t="s">
        <v>1167</v>
      </c>
      <c r="D409" s="7" t="s">
        <v>1110</v>
      </c>
      <c r="E409" s="14" t="s">
        <v>1168</v>
      </c>
      <c r="F409" s="84">
        <f>10000*7.5345</f>
        <v>75345</v>
      </c>
    </row>
    <row r="410" spans="1:6" ht="84.75" customHeight="1" x14ac:dyDescent="0.25">
      <c r="A410" s="7">
        <v>429</v>
      </c>
      <c r="B410" s="8" t="s">
        <v>1169</v>
      </c>
      <c r="C410" s="17" t="s">
        <v>1170</v>
      </c>
      <c r="D410" s="7" t="s">
        <v>1011</v>
      </c>
      <c r="E410" s="14" t="s">
        <v>1168</v>
      </c>
      <c r="F410" s="82">
        <f>20000*7.5345</f>
        <v>150690</v>
      </c>
    </row>
    <row r="411" spans="1:6" ht="84.75" customHeight="1" x14ac:dyDescent="0.25">
      <c r="A411" s="7">
        <v>430</v>
      </c>
      <c r="B411" s="8" t="s">
        <v>1171</v>
      </c>
      <c r="C411" s="17" t="s">
        <v>1089</v>
      </c>
      <c r="D411" s="7" t="s">
        <v>1130</v>
      </c>
      <c r="E411" s="14" t="s">
        <v>1172</v>
      </c>
      <c r="F411" s="84">
        <f>2000*7.5345</f>
        <v>15069</v>
      </c>
    </row>
    <row r="412" spans="1:6" ht="84.75" customHeight="1" x14ac:dyDescent="0.25">
      <c r="A412" s="7">
        <v>431</v>
      </c>
      <c r="B412" s="8" t="s">
        <v>1173</v>
      </c>
      <c r="C412" s="17" t="s">
        <v>1174</v>
      </c>
      <c r="D412" s="7" t="s">
        <v>1163</v>
      </c>
      <c r="E412" s="14" t="s">
        <v>1175</v>
      </c>
      <c r="F412" s="84">
        <f>1000*7.5345</f>
        <v>7534.5</v>
      </c>
    </row>
    <row r="413" spans="1:6" ht="84.75" customHeight="1" x14ac:dyDescent="0.25">
      <c r="A413" s="7">
        <v>432</v>
      </c>
      <c r="B413" s="8" t="s">
        <v>1176</v>
      </c>
      <c r="C413" s="17" t="s">
        <v>1174</v>
      </c>
      <c r="D413" s="7" t="s">
        <v>1163</v>
      </c>
      <c r="E413" s="14" t="s">
        <v>1177</v>
      </c>
      <c r="F413" s="84">
        <f>1000*7.5345</f>
        <v>7534.5</v>
      </c>
    </row>
    <row r="414" spans="1:6" ht="84.75" customHeight="1" x14ac:dyDescent="0.25">
      <c r="A414" s="7">
        <v>433</v>
      </c>
      <c r="B414" s="8" t="s">
        <v>1178</v>
      </c>
      <c r="C414" s="17" t="s">
        <v>875</v>
      </c>
      <c r="D414" s="22" t="s">
        <v>1179</v>
      </c>
      <c r="E414" s="14" t="s">
        <v>1180</v>
      </c>
      <c r="F414" s="82">
        <f>600000*7.5345</f>
        <v>4520700</v>
      </c>
    </row>
    <row r="415" spans="1:6" ht="87.75" customHeight="1" x14ac:dyDescent="0.25">
      <c r="A415" s="7">
        <v>434</v>
      </c>
      <c r="B415" s="8" t="s">
        <v>1181</v>
      </c>
      <c r="C415" s="17" t="s">
        <v>870</v>
      </c>
      <c r="D415" s="17" t="s">
        <v>1182</v>
      </c>
      <c r="E415" s="14" t="s">
        <v>1180</v>
      </c>
      <c r="F415" s="82">
        <f>10000*7.5345</f>
        <v>75345</v>
      </c>
    </row>
    <row r="416" spans="1:6" ht="87.75" customHeight="1" x14ac:dyDescent="0.25">
      <c r="A416" s="7">
        <v>435</v>
      </c>
      <c r="B416" s="8" t="s">
        <v>1183</v>
      </c>
      <c r="C416" s="17" t="s">
        <v>1126</v>
      </c>
      <c r="D416" s="17" t="s">
        <v>1184</v>
      </c>
      <c r="E416" s="14" t="s">
        <v>1185</v>
      </c>
      <c r="F416" s="82">
        <f>2000*7.5345</f>
        <v>15069</v>
      </c>
    </row>
    <row r="417" spans="1:6" ht="87.75" customHeight="1" x14ac:dyDescent="0.25">
      <c r="A417" s="7">
        <v>436</v>
      </c>
      <c r="B417" s="8" t="s">
        <v>1186</v>
      </c>
      <c r="C417" s="17" t="s">
        <v>1187</v>
      </c>
      <c r="D417" s="7" t="s">
        <v>1188</v>
      </c>
      <c r="E417" s="14" t="s">
        <v>1185</v>
      </c>
      <c r="F417" s="82">
        <f>225000*7.5345</f>
        <v>1695262.5</v>
      </c>
    </row>
    <row r="418" spans="1:6" ht="87.75" customHeight="1" x14ac:dyDescent="0.25">
      <c r="A418" s="7">
        <v>437</v>
      </c>
      <c r="B418" s="8" t="s">
        <v>1189</v>
      </c>
      <c r="C418" s="14" t="s">
        <v>1190</v>
      </c>
      <c r="D418" s="17" t="s">
        <v>1107</v>
      </c>
      <c r="E418" s="14" t="s">
        <v>1185</v>
      </c>
      <c r="F418" s="82">
        <f>14421.73*7.5345</f>
        <v>108660.524685</v>
      </c>
    </row>
    <row r="419" spans="1:6" ht="87.75" customHeight="1" x14ac:dyDescent="0.25">
      <c r="A419" s="7">
        <v>438</v>
      </c>
      <c r="B419" s="8" t="s">
        <v>1191</v>
      </c>
      <c r="C419" s="14" t="s">
        <v>1096</v>
      </c>
      <c r="D419" s="17" t="s">
        <v>1184</v>
      </c>
      <c r="E419" s="14" t="s">
        <v>1184</v>
      </c>
      <c r="F419" s="82">
        <f>10000*7.5345</f>
        <v>75345</v>
      </c>
    </row>
    <row r="420" spans="1:6" ht="87.75" customHeight="1" x14ac:dyDescent="0.25">
      <c r="A420" s="7">
        <v>439</v>
      </c>
      <c r="B420" s="8" t="s">
        <v>1192</v>
      </c>
      <c r="C420" s="14" t="s">
        <v>381</v>
      </c>
      <c r="D420" s="17" t="s">
        <v>1064</v>
      </c>
      <c r="E420" s="14" t="s">
        <v>1185</v>
      </c>
      <c r="F420" s="82">
        <f>20000*7.5345</f>
        <v>150690</v>
      </c>
    </row>
    <row r="421" spans="1:6" ht="87.75" customHeight="1" x14ac:dyDescent="0.25">
      <c r="A421" s="7">
        <v>440</v>
      </c>
      <c r="B421" s="8" t="s">
        <v>1193</v>
      </c>
      <c r="C421" s="14" t="s">
        <v>1194</v>
      </c>
      <c r="D421" s="17" t="s">
        <v>1185</v>
      </c>
      <c r="E421" s="35">
        <v>45091</v>
      </c>
      <c r="F421" s="82">
        <f>348545.15*7.5345</f>
        <v>2626113.4326750003</v>
      </c>
    </row>
    <row r="422" spans="1:6" ht="87.75" customHeight="1" x14ac:dyDescent="0.25">
      <c r="A422" s="7">
        <v>441</v>
      </c>
      <c r="B422" s="8" t="s">
        <v>1195</v>
      </c>
      <c r="C422" s="14" t="s">
        <v>1196</v>
      </c>
      <c r="D422" s="17" t="s">
        <v>1185</v>
      </c>
      <c r="E422" s="14" t="s">
        <v>1197</v>
      </c>
      <c r="F422" s="82">
        <f>10000*7.5345</f>
        <v>75345</v>
      </c>
    </row>
    <row r="423" spans="1:6" ht="87.75" customHeight="1" x14ac:dyDescent="0.25">
      <c r="A423" s="7">
        <v>442</v>
      </c>
      <c r="B423" s="8" t="s">
        <v>1198</v>
      </c>
      <c r="C423" s="14" t="s">
        <v>1196</v>
      </c>
      <c r="D423" s="17" t="s">
        <v>916</v>
      </c>
      <c r="E423" s="14" t="s">
        <v>1199</v>
      </c>
      <c r="F423" s="82">
        <f>10000/7.5345*7.5345</f>
        <v>10000</v>
      </c>
    </row>
    <row r="424" spans="1:6" ht="87.75" customHeight="1" x14ac:dyDescent="0.25">
      <c r="A424" s="7">
        <v>443</v>
      </c>
      <c r="B424" s="8" t="s">
        <v>1200</v>
      </c>
      <c r="C424" s="14" t="s">
        <v>1129</v>
      </c>
      <c r="D424" s="17" t="s">
        <v>1180</v>
      </c>
      <c r="E424" s="14" t="s">
        <v>1199</v>
      </c>
      <c r="F424" s="82">
        <f>10000*7.5345</f>
        <v>75345</v>
      </c>
    </row>
    <row r="425" spans="1:6" ht="87.75" customHeight="1" x14ac:dyDescent="0.25">
      <c r="A425" s="7">
        <v>444</v>
      </c>
      <c r="B425" s="8" t="s">
        <v>1200</v>
      </c>
      <c r="C425" s="14" t="s">
        <v>1201</v>
      </c>
      <c r="D425" s="17" t="s">
        <v>1023</v>
      </c>
      <c r="E425" s="14" t="s">
        <v>1199</v>
      </c>
      <c r="F425" s="82">
        <f>10000*7.5345</f>
        <v>75345</v>
      </c>
    </row>
    <row r="426" spans="1:6" ht="87.75" customHeight="1" x14ac:dyDescent="0.25">
      <c r="A426" s="7">
        <v>445</v>
      </c>
      <c r="B426" s="8" t="s">
        <v>1193</v>
      </c>
      <c r="C426" s="14" t="s">
        <v>1194</v>
      </c>
      <c r="D426" s="17" t="s">
        <v>1202</v>
      </c>
      <c r="E426" s="14" t="s">
        <v>1203</v>
      </c>
      <c r="F426" s="82">
        <f>100000*7.5345</f>
        <v>753450</v>
      </c>
    </row>
    <row r="427" spans="1:6" ht="87.75" customHeight="1" x14ac:dyDescent="0.25">
      <c r="A427" s="7">
        <v>446</v>
      </c>
      <c r="B427" s="8" t="s">
        <v>1204</v>
      </c>
      <c r="C427" s="14" t="s">
        <v>840</v>
      </c>
      <c r="D427" s="17" t="s">
        <v>1205</v>
      </c>
      <c r="E427" s="14" t="s">
        <v>1203</v>
      </c>
      <c r="F427" s="82">
        <f>450000*7.5345</f>
        <v>3390525</v>
      </c>
    </row>
    <row r="428" spans="1:6" ht="87.75" customHeight="1" x14ac:dyDescent="0.25">
      <c r="A428" s="7">
        <v>447</v>
      </c>
      <c r="B428" s="8" t="s">
        <v>1206</v>
      </c>
      <c r="C428" s="14" t="s">
        <v>381</v>
      </c>
      <c r="D428" s="17" t="s">
        <v>1064</v>
      </c>
      <c r="E428" s="14" t="s">
        <v>1207</v>
      </c>
      <c r="F428" s="82">
        <f>10000*7.5345</f>
        <v>75345</v>
      </c>
    </row>
    <row r="429" spans="1:6" ht="87.75" customHeight="1" x14ac:dyDescent="0.25">
      <c r="A429" s="7">
        <v>448</v>
      </c>
      <c r="B429" s="8" t="s">
        <v>1210</v>
      </c>
      <c r="C429" s="14" t="s">
        <v>1041</v>
      </c>
      <c r="D429" s="17" t="s">
        <v>1209</v>
      </c>
      <c r="E429" s="14" t="s">
        <v>1208</v>
      </c>
      <c r="F429" s="82">
        <f>22000*7.5345</f>
        <v>165759</v>
      </c>
    </row>
    <row r="430" spans="1:6" ht="87.75" customHeight="1" x14ac:dyDescent="0.25">
      <c r="A430" s="7">
        <v>449</v>
      </c>
      <c r="B430" s="8" t="s">
        <v>1211</v>
      </c>
      <c r="C430" s="14" t="s">
        <v>1212</v>
      </c>
      <c r="D430" s="17" t="s">
        <v>1180</v>
      </c>
      <c r="E430" s="14" t="s">
        <v>1213</v>
      </c>
      <c r="F430" s="82">
        <f>10000*7.5345</f>
        <v>75345</v>
      </c>
    </row>
    <row r="431" spans="1:6" ht="87.75" customHeight="1" x14ac:dyDescent="0.25">
      <c r="A431" s="7">
        <v>450</v>
      </c>
      <c r="B431" s="8" t="s">
        <v>1214</v>
      </c>
      <c r="C431" s="17" t="s">
        <v>786</v>
      </c>
      <c r="D431" s="7" t="s">
        <v>1215</v>
      </c>
      <c r="E431" s="14" t="s">
        <v>1216</v>
      </c>
      <c r="F431" s="82">
        <f>10000*7.5345</f>
        <v>75345</v>
      </c>
    </row>
    <row r="432" spans="1:6" ht="87.75" customHeight="1" x14ac:dyDescent="0.25">
      <c r="A432" s="7">
        <v>451</v>
      </c>
      <c r="B432" s="8" t="s">
        <v>1217</v>
      </c>
      <c r="C432" s="17" t="s">
        <v>1218</v>
      </c>
      <c r="D432" s="7" t="s">
        <v>1219</v>
      </c>
      <c r="E432" s="14" t="s">
        <v>1220</v>
      </c>
      <c r="F432" s="82">
        <f>2000*7.5345</f>
        <v>15069</v>
      </c>
    </row>
    <row r="433" spans="1:6" ht="87.75" customHeight="1" x14ac:dyDescent="0.25">
      <c r="A433" s="7">
        <v>452</v>
      </c>
      <c r="B433" s="8" t="s">
        <v>1221</v>
      </c>
      <c r="C433" s="17" t="s">
        <v>1222</v>
      </c>
      <c r="D433" s="7" t="s">
        <v>1216</v>
      </c>
      <c r="E433" s="14" t="s">
        <v>1223</v>
      </c>
      <c r="F433" s="82">
        <f>69000*7.5345</f>
        <v>519880.5</v>
      </c>
    </row>
    <row r="434" spans="1:6" ht="87.75" customHeight="1" x14ac:dyDescent="0.25">
      <c r="A434" s="7">
        <v>453</v>
      </c>
      <c r="B434" s="8" t="s">
        <v>1224</v>
      </c>
      <c r="C434" s="17" t="s">
        <v>1225</v>
      </c>
      <c r="D434" s="7" t="s">
        <v>1216</v>
      </c>
      <c r="E434" s="14" t="s">
        <v>1223</v>
      </c>
      <c r="F434" s="82">
        <f>34490.61*7.5345</f>
        <v>259869.50104500001</v>
      </c>
    </row>
    <row r="435" spans="1:6" ht="87.75" customHeight="1" x14ac:dyDescent="0.25">
      <c r="A435" s="7">
        <v>454</v>
      </c>
      <c r="B435" s="8" t="s">
        <v>1226</v>
      </c>
      <c r="C435" s="17" t="s">
        <v>1225</v>
      </c>
      <c r="D435" s="7" t="s">
        <v>1216</v>
      </c>
      <c r="E435" s="14" t="s">
        <v>1223</v>
      </c>
      <c r="F435" s="82">
        <f>13534.29*7.5345</f>
        <v>101974.10800500002</v>
      </c>
    </row>
    <row r="436" spans="1:6" ht="87.75" customHeight="1" x14ac:dyDescent="0.25">
      <c r="A436" s="7">
        <v>455</v>
      </c>
      <c r="B436" s="8" t="s">
        <v>1227</v>
      </c>
      <c r="C436" s="17" t="s">
        <v>1228</v>
      </c>
      <c r="D436" s="7" t="s">
        <v>1229</v>
      </c>
      <c r="E436" s="14" t="s">
        <v>1229</v>
      </c>
      <c r="F436" s="82">
        <v>0</v>
      </c>
    </row>
    <row r="437" spans="1:6" ht="87.75" customHeight="1" x14ac:dyDescent="0.25">
      <c r="A437" s="7">
        <v>456</v>
      </c>
      <c r="B437" s="8" t="s">
        <v>1230</v>
      </c>
      <c r="C437" s="17" t="s">
        <v>1096</v>
      </c>
      <c r="D437" s="7" t="s">
        <v>1220</v>
      </c>
      <c r="E437" s="14" t="s">
        <v>1229</v>
      </c>
      <c r="F437" s="82">
        <f>2000*7.5345</f>
        <v>15069</v>
      </c>
    </row>
    <row r="438" spans="1:6" ht="87.75" customHeight="1" x14ac:dyDescent="0.25">
      <c r="A438" s="7">
        <v>457</v>
      </c>
      <c r="B438" s="8" t="s">
        <v>1231</v>
      </c>
      <c r="C438" s="17" t="s">
        <v>286</v>
      </c>
      <c r="D438" s="7" t="s">
        <v>1182</v>
      </c>
      <c r="E438" s="14" t="s">
        <v>1229</v>
      </c>
      <c r="F438" s="82">
        <f>2000*7.5345</f>
        <v>15069</v>
      </c>
    </row>
    <row r="439" spans="1:6" ht="87.75" customHeight="1" x14ac:dyDescent="0.25">
      <c r="A439" s="7">
        <v>458</v>
      </c>
      <c r="B439" s="8" t="s">
        <v>1232</v>
      </c>
      <c r="C439" s="14" t="s">
        <v>840</v>
      </c>
      <c r="D439" s="7" t="s">
        <v>1175</v>
      </c>
      <c r="E439" s="14" t="s">
        <v>1229</v>
      </c>
      <c r="F439" s="82">
        <f>75000*7.5345</f>
        <v>565087.5</v>
      </c>
    </row>
    <row r="440" spans="1:6" ht="87.75" customHeight="1" x14ac:dyDescent="0.25">
      <c r="A440" s="7">
        <v>459</v>
      </c>
      <c r="B440" s="8" t="s">
        <v>1233</v>
      </c>
      <c r="C440" s="17" t="s">
        <v>282</v>
      </c>
      <c r="D440" s="7" t="s">
        <v>1175</v>
      </c>
      <c r="E440" s="14" t="s">
        <v>1229</v>
      </c>
      <c r="F440" s="82">
        <f>10000*7.5345</f>
        <v>75345</v>
      </c>
    </row>
    <row r="441" spans="1:6" ht="87.75" customHeight="1" x14ac:dyDescent="0.25">
      <c r="A441" s="7">
        <v>460</v>
      </c>
      <c r="B441" s="8" t="s">
        <v>1234</v>
      </c>
      <c r="C441" s="17" t="s">
        <v>1235</v>
      </c>
      <c r="D441" s="7" t="s">
        <v>1236</v>
      </c>
      <c r="E441" s="14" t="s">
        <v>1229</v>
      </c>
      <c r="F441" s="82">
        <f>300000*7.5345</f>
        <v>2260350</v>
      </c>
    </row>
    <row r="442" spans="1:6" ht="87.75" customHeight="1" x14ac:dyDescent="0.25">
      <c r="A442" s="7">
        <v>461</v>
      </c>
      <c r="B442" s="8" t="s">
        <v>1237</v>
      </c>
      <c r="C442" s="17" t="s">
        <v>870</v>
      </c>
      <c r="D442" s="7" t="s">
        <v>1208</v>
      </c>
      <c r="E442" s="14" t="s">
        <v>1229</v>
      </c>
      <c r="F442" s="82">
        <f>1000*7.5345</f>
        <v>7534.5</v>
      </c>
    </row>
    <row r="443" spans="1:6" ht="87.75" customHeight="1" x14ac:dyDescent="0.25">
      <c r="A443" s="7">
        <v>462</v>
      </c>
      <c r="B443" s="8" t="s">
        <v>1238</v>
      </c>
      <c r="C443" s="17" t="s">
        <v>282</v>
      </c>
      <c r="D443" s="7" t="s">
        <v>1207</v>
      </c>
      <c r="E443" s="14" t="s">
        <v>1229</v>
      </c>
      <c r="F443" s="82">
        <f>20000*7.5345</f>
        <v>150690</v>
      </c>
    </row>
    <row r="444" spans="1:6" ht="87.75" customHeight="1" x14ac:dyDescent="0.25">
      <c r="A444" s="7">
        <v>463</v>
      </c>
      <c r="B444" s="8" t="s">
        <v>1166</v>
      </c>
      <c r="C444" s="17" t="s">
        <v>1239</v>
      </c>
      <c r="D444" s="7" t="s">
        <v>1240</v>
      </c>
      <c r="E444" s="14" t="s">
        <v>1229</v>
      </c>
      <c r="F444" s="82">
        <f>3000*7.5345</f>
        <v>22603.5</v>
      </c>
    </row>
    <row r="445" spans="1:6" ht="87.75" customHeight="1" x14ac:dyDescent="0.25">
      <c r="A445" s="7">
        <v>464</v>
      </c>
      <c r="B445" s="8" t="s">
        <v>1241</v>
      </c>
      <c r="C445" s="17" t="s">
        <v>1242</v>
      </c>
      <c r="D445" s="7" t="s">
        <v>1215</v>
      </c>
      <c r="E445" s="14" t="s">
        <v>1229</v>
      </c>
      <c r="F445" s="82">
        <f>20000*7.5345</f>
        <v>150690</v>
      </c>
    </row>
    <row r="446" spans="1:6" ht="87.75" customHeight="1" x14ac:dyDescent="0.25">
      <c r="A446" s="7">
        <v>465</v>
      </c>
      <c r="B446" s="8" t="s">
        <v>1243</v>
      </c>
      <c r="C446" s="17" t="s">
        <v>1242</v>
      </c>
      <c r="D446" s="7" t="s">
        <v>1215</v>
      </c>
      <c r="E446" s="14" t="s">
        <v>1229</v>
      </c>
      <c r="F446" s="82">
        <f>10000*7.5345</f>
        <v>75345</v>
      </c>
    </row>
    <row r="447" spans="1:6" ht="87.75" customHeight="1" x14ac:dyDescent="0.25">
      <c r="A447" s="7">
        <v>466</v>
      </c>
      <c r="B447" s="8" t="s">
        <v>1244</v>
      </c>
      <c r="C447" s="17" t="s">
        <v>1242</v>
      </c>
      <c r="D447" s="7" t="s">
        <v>1215</v>
      </c>
      <c r="E447" s="14" t="s">
        <v>1229</v>
      </c>
      <c r="F447" s="82">
        <f>10000*7.5345</f>
        <v>75345</v>
      </c>
    </row>
    <row r="448" spans="1:6" ht="87.75" customHeight="1" x14ac:dyDescent="0.25">
      <c r="A448" s="7">
        <v>467</v>
      </c>
      <c r="B448" s="8" t="s">
        <v>1245</v>
      </c>
      <c r="C448" s="17" t="s">
        <v>1246</v>
      </c>
      <c r="D448" s="7" t="s">
        <v>1247</v>
      </c>
      <c r="E448" s="14" t="s">
        <v>1229</v>
      </c>
      <c r="F448" s="82">
        <f>30000*7.5345</f>
        <v>226035</v>
      </c>
    </row>
    <row r="449" spans="1:6" ht="87.75" customHeight="1" x14ac:dyDescent="0.25">
      <c r="A449" s="7">
        <v>468</v>
      </c>
      <c r="B449" s="8" t="s">
        <v>1248</v>
      </c>
      <c r="C449" s="17" t="s">
        <v>1196</v>
      </c>
      <c r="D449" s="7" t="s">
        <v>1240</v>
      </c>
      <c r="E449" s="14" t="s">
        <v>1249</v>
      </c>
      <c r="F449" s="82">
        <f>2000*7.5345</f>
        <v>15069</v>
      </c>
    </row>
    <row r="450" spans="1:6" ht="87.75" customHeight="1" x14ac:dyDescent="0.25">
      <c r="A450" s="7">
        <v>469</v>
      </c>
      <c r="B450" s="8" t="s">
        <v>1250</v>
      </c>
      <c r="C450" s="17" t="s">
        <v>1251</v>
      </c>
      <c r="D450" s="7" t="s">
        <v>1203</v>
      </c>
      <c r="E450" s="14" t="s">
        <v>1252</v>
      </c>
      <c r="F450" s="82">
        <f>10000*7.5345</f>
        <v>75345</v>
      </c>
    </row>
    <row r="451" spans="1:6" ht="87.75" customHeight="1" x14ac:dyDescent="0.25">
      <c r="A451" s="7">
        <v>470</v>
      </c>
      <c r="B451" s="8" t="s">
        <v>1253</v>
      </c>
      <c r="C451" s="17" t="s">
        <v>1254</v>
      </c>
      <c r="D451" s="7" t="s">
        <v>1255</v>
      </c>
      <c r="E451" s="14" t="s">
        <v>1256</v>
      </c>
      <c r="F451" s="82">
        <v>0</v>
      </c>
    </row>
    <row r="452" spans="1:6" ht="87.75" customHeight="1" x14ac:dyDescent="0.25">
      <c r="A452" s="7">
        <v>471</v>
      </c>
      <c r="B452" s="8" t="s">
        <v>1257</v>
      </c>
      <c r="C452" s="17" t="s">
        <v>1258</v>
      </c>
      <c r="D452" s="7" t="s">
        <v>1259</v>
      </c>
      <c r="E452" s="14" t="s">
        <v>1260</v>
      </c>
      <c r="F452" s="82">
        <f>20000*7.5345</f>
        <v>150690</v>
      </c>
    </row>
    <row r="453" spans="1:6" ht="30" x14ac:dyDescent="0.25">
      <c r="A453" t="s">
        <v>1265</v>
      </c>
      <c r="B453" s="32" t="s">
        <v>1261</v>
      </c>
      <c r="C453" s="74" t="s">
        <v>1262</v>
      </c>
      <c r="D453" s="75" t="s">
        <v>1263</v>
      </c>
      <c r="E453" s="33" t="s">
        <v>1264</v>
      </c>
      <c r="F453" s="89">
        <f>10000*7.5345</f>
        <v>75345</v>
      </c>
    </row>
    <row r="454" spans="1:6" x14ac:dyDescent="0.25">
      <c r="A454" t="s">
        <v>1286</v>
      </c>
      <c r="B454" s="8" t="s">
        <v>511</v>
      </c>
      <c r="C454" s="17" t="s">
        <v>813</v>
      </c>
      <c r="D454" s="7" t="s">
        <v>1110</v>
      </c>
      <c r="E454" s="14" t="s">
        <v>1266</v>
      </c>
      <c r="F454" s="82">
        <f>3000*7.5345</f>
        <v>22603.5</v>
      </c>
    </row>
    <row r="455" spans="1:6" x14ac:dyDescent="0.25">
      <c r="A455" t="s">
        <v>1287</v>
      </c>
      <c r="B455" s="8" t="s">
        <v>511</v>
      </c>
      <c r="C455" s="14" t="s">
        <v>687</v>
      </c>
      <c r="D455" s="7" t="s">
        <v>1267</v>
      </c>
      <c r="E455" s="14" t="s">
        <v>1266</v>
      </c>
      <c r="F455" s="82">
        <f>3000*7.5345</f>
        <v>22603.5</v>
      </c>
    </row>
    <row r="456" spans="1:6" x14ac:dyDescent="0.25">
      <c r="A456" t="s">
        <v>1288</v>
      </c>
      <c r="B456" s="8" t="s">
        <v>511</v>
      </c>
      <c r="C456" s="17" t="s">
        <v>862</v>
      </c>
      <c r="D456" s="7" t="s">
        <v>1268</v>
      </c>
      <c r="E456" s="14" t="s">
        <v>1266</v>
      </c>
      <c r="F456" s="82">
        <f>4000*7.5345</f>
        <v>30138</v>
      </c>
    </row>
    <row r="457" spans="1:6" x14ac:dyDescent="0.25">
      <c r="A457" t="s">
        <v>1289</v>
      </c>
      <c r="B457" s="8" t="s">
        <v>511</v>
      </c>
      <c r="C457" s="17" t="s">
        <v>875</v>
      </c>
      <c r="D457" s="7" t="s">
        <v>1269</v>
      </c>
      <c r="E457" s="14" t="s">
        <v>1266</v>
      </c>
      <c r="F457" s="82">
        <v>0</v>
      </c>
    </row>
    <row r="458" spans="1:6" x14ac:dyDescent="0.25">
      <c r="A458" t="s">
        <v>1290</v>
      </c>
      <c r="B458" s="8" t="s">
        <v>511</v>
      </c>
      <c r="C458" s="17" t="s">
        <v>1028</v>
      </c>
      <c r="D458" s="76" t="s">
        <v>1213</v>
      </c>
      <c r="E458" s="14" t="s">
        <v>1266</v>
      </c>
      <c r="F458" s="82">
        <v>0</v>
      </c>
    </row>
    <row r="459" spans="1:6" x14ac:dyDescent="0.25">
      <c r="A459" t="s">
        <v>1291</v>
      </c>
      <c r="B459" s="8" t="s">
        <v>511</v>
      </c>
      <c r="C459" s="17" t="s">
        <v>1270</v>
      </c>
      <c r="D459" s="8" t="s">
        <v>1271</v>
      </c>
      <c r="E459" s="14" t="s">
        <v>1266</v>
      </c>
      <c r="F459" s="82">
        <f>10000*7.5345</f>
        <v>75345</v>
      </c>
    </row>
    <row r="460" spans="1:6" x14ac:dyDescent="0.25">
      <c r="A460" t="s">
        <v>1292</v>
      </c>
      <c r="B460" s="8" t="s">
        <v>511</v>
      </c>
      <c r="C460" s="17" t="s">
        <v>1272</v>
      </c>
      <c r="D460" s="7" t="s">
        <v>1271</v>
      </c>
      <c r="E460" s="14" t="s">
        <v>1266</v>
      </c>
      <c r="F460" s="82">
        <f>3000*7.5345</f>
        <v>22603.5</v>
      </c>
    </row>
    <row r="461" spans="1:6" x14ac:dyDescent="0.25">
      <c r="A461" t="s">
        <v>1293</v>
      </c>
      <c r="B461" s="8" t="s">
        <v>511</v>
      </c>
      <c r="C461" s="17" t="s">
        <v>1174</v>
      </c>
      <c r="D461" s="8" t="s">
        <v>1271</v>
      </c>
      <c r="E461" s="14" t="s">
        <v>1266</v>
      </c>
      <c r="F461" s="82">
        <f>10000*7.5345</f>
        <v>75345</v>
      </c>
    </row>
    <row r="462" spans="1:6" x14ac:dyDescent="0.25">
      <c r="A462" t="s">
        <v>1294</v>
      </c>
      <c r="B462" s="8" t="s">
        <v>511</v>
      </c>
      <c r="C462" s="17" t="s">
        <v>933</v>
      </c>
      <c r="D462" s="7" t="s">
        <v>1273</v>
      </c>
      <c r="E462" s="14" t="s">
        <v>1266</v>
      </c>
      <c r="F462" s="82">
        <f>2000*7.5345</f>
        <v>15069</v>
      </c>
    </row>
    <row r="463" spans="1:6" x14ac:dyDescent="0.25">
      <c r="A463" t="s">
        <v>1295</v>
      </c>
      <c r="B463" s="8" t="s">
        <v>511</v>
      </c>
      <c r="C463" s="17" t="s">
        <v>1274</v>
      </c>
      <c r="D463" s="8" t="s">
        <v>1275</v>
      </c>
      <c r="E463" s="14" t="s">
        <v>1266</v>
      </c>
      <c r="F463" s="82">
        <f>9803.75*7.5345</f>
        <v>73866.35437500001</v>
      </c>
    </row>
    <row r="464" spans="1:6" x14ac:dyDescent="0.25">
      <c r="A464" t="s">
        <v>1296</v>
      </c>
      <c r="B464" s="8" t="s">
        <v>511</v>
      </c>
      <c r="C464" s="17" t="s">
        <v>1276</v>
      </c>
      <c r="D464" s="7" t="s">
        <v>1277</v>
      </c>
      <c r="E464" s="14" t="s">
        <v>1266</v>
      </c>
      <c r="F464" s="82">
        <v>0</v>
      </c>
    </row>
    <row r="465" spans="1:6" x14ac:dyDescent="0.25">
      <c r="A465" t="s">
        <v>1297</v>
      </c>
      <c r="B465" s="8" t="s">
        <v>511</v>
      </c>
      <c r="C465" s="14" t="s">
        <v>1278</v>
      </c>
      <c r="D465" s="7" t="s">
        <v>1058</v>
      </c>
      <c r="E465" s="14" t="s">
        <v>1266</v>
      </c>
      <c r="F465" s="82">
        <f>13000*7.5345</f>
        <v>97948.5</v>
      </c>
    </row>
    <row r="466" spans="1:6" x14ac:dyDescent="0.25">
      <c r="A466" t="s">
        <v>1298</v>
      </c>
      <c r="B466" s="8" t="s">
        <v>511</v>
      </c>
      <c r="C466" s="14" t="s">
        <v>1279</v>
      </c>
      <c r="D466" s="7" t="s">
        <v>1182</v>
      </c>
      <c r="E466" s="14" t="s">
        <v>1266</v>
      </c>
      <c r="F466" s="82">
        <f>10000*7.5345</f>
        <v>75345</v>
      </c>
    </row>
    <row r="467" spans="1:6" x14ac:dyDescent="0.25">
      <c r="A467" t="s">
        <v>1299</v>
      </c>
      <c r="B467" s="8" t="s">
        <v>511</v>
      </c>
      <c r="C467" s="17" t="s">
        <v>1280</v>
      </c>
      <c r="D467" s="7" t="s">
        <v>1095</v>
      </c>
      <c r="E467" s="14" t="s">
        <v>1266</v>
      </c>
      <c r="F467" s="82">
        <f>75000*7.5345</f>
        <v>565087.5</v>
      </c>
    </row>
    <row r="468" spans="1:6" x14ac:dyDescent="0.25">
      <c r="A468" t="s">
        <v>1300</v>
      </c>
      <c r="B468" s="8" t="s">
        <v>511</v>
      </c>
      <c r="C468" s="17" t="s">
        <v>1281</v>
      </c>
      <c r="D468" s="7" t="s">
        <v>1182</v>
      </c>
      <c r="E468" s="14" t="s">
        <v>1266</v>
      </c>
      <c r="F468" s="82">
        <f>3060*7.5345</f>
        <v>23055.57</v>
      </c>
    </row>
    <row r="469" spans="1:6" x14ac:dyDescent="0.25">
      <c r="A469" t="s">
        <v>1301</v>
      </c>
      <c r="B469" s="8" t="s">
        <v>511</v>
      </c>
      <c r="C469" s="17" t="s">
        <v>840</v>
      </c>
      <c r="D469" s="7" t="s">
        <v>1107</v>
      </c>
      <c r="E469" s="14" t="s">
        <v>1266</v>
      </c>
      <c r="F469" s="82">
        <f>150000*7.5345</f>
        <v>1130175</v>
      </c>
    </row>
    <row r="470" spans="1:6" x14ac:dyDescent="0.25">
      <c r="A470" t="s">
        <v>1302</v>
      </c>
      <c r="B470" s="8" t="s">
        <v>511</v>
      </c>
      <c r="C470" s="17" t="s">
        <v>687</v>
      </c>
      <c r="D470" s="7" t="s">
        <v>1103</v>
      </c>
      <c r="E470" s="14" t="s">
        <v>1266</v>
      </c>
      <c r="F470" s="82">
        <f>75000*7.5345</f>
        <v>565087.5</v>
      </c>
    </row>
    <row r="471" spans="1:6" x14ac:dyDescent="0.25">
      <c r="A471" t="s">
        <v>1303</v>
      </c>
      <c r="B471" s="8" t="s">
        <v>511</v>
      </c>
      <c r="C471" s="14" t="s">
        <v>1282</v>
      </c>
      <c r="D471" s="7" t="s">
        <v>1155</v>
      </c>
      <c r="E471" s="14" t="s">
        <v>1266</v>
      </c>
      <c r="F471" s="82">
        <f>20000*7.5345</f>
        <v>150690</v>
      </c>
    </row>
    <row r="472" spans="1:6" x14ac:dyDescent="0.25">
      <c r="A472" t="s">
        <v>1304</v>
      </c>
      <c r="B472" s="8" t="s">
        <v>511</v>
      </c>
      <c r="C472" s="17" t="s">
        <v>1138</v>
      </c>
      <c r="D472" s="8" t="s">
        <v>1124</v>
      </c>
      <c r="E472" s="14" t="s">
        <v>1266</v>
      </c>
      <c r="F472" s="82">
        <v>0</v>
      </c>
    </row>
    <row r="473" spans="1:6" x14ac:dyDescent="0.25">
      <c r="A473" t="s">
        <v>1305</v>
      </c>
      <c r="B473" s="8" t="s">
        <v>511</v>
      </c>
      <c r="C473" s="17" t="s">
        <v>1051</v>
      </c>
      <c r="D473" s="8" t="s">
        <v>1283</v>
      </c>
      <c r="E473" s="14" t="s">
        <v>1266</v>
      </c>
      <c r="F473" s="82">
        <f>37328.46*7.5345</f>
        <v>281251.28187000001</v>
      </c>
    </row>
    <row r="474" spans="1:6" x14ac:dyDescent="0.25">
      <c r="A474" t="s">
        <v>1306</v>
      </c>
      <c r="B474" s="8" t="s">
        <v>511</v>
      </c>
      <c r="C474" s="17" t="s">
        <v>1138</v>
      </c>
      <c r="D474" s="8" t="s">
        <v>1188</v>
      </c>
      <c r="E474" s="14" t="s">
        <v>1266</v>
      </c>
      <c r="F474" s="82">
        <f>1000*7.5345</f>
        <v>7534.5</v>
      </c>
    </row>
    <row r="475" spans="1:6" x14ac:dyDescent="0.25">
      <c r="A475" t="s">
        <v>1307</v>
      </c>
      <c r="B475" s="8" t="s">
        <v>511</v>
      </c>
      <c r="C475" s="17" t="s">
        <v>1028</v>
      </c>
      <c r="D475" s="77">
        <v>45114</v>
      </c>
      <c r="E475" s="14" t="s">
        <v>1266</v>
      </c>
      <c r="F475" s="82">
        <f>1000*7.5345</f>
        <v>7534.5</v>
      </c>
    </row>
    <row r="476" spans="1:6" x14ac:dyDescent="0.25">
      <c r="A476" t="s">
        <v>1308</v>
      </c>
      <c r="B476" s="8" t="s">
        <v>511</v>
      </c>
      <c r="C476" s="17" t="s">
        <v>1284</v>
      </c>
      <c r="D476" s="8" t="s">
        <v>1285</v>
      </c>
      <c r="E476" s="14" t="s">
        <v>1266</v>
      </c>
      <c r="F476" s="82">
        <f>10000*7.5345</f>
        <v>75345</v>
      </c>
    </row>
    <row r="477" spans="1:6" x14ac:dyDescent="0.25">
      <c r="A477" t="s">
        <v>1309</v>
      </c>
      <c r="B477" s="8" t="s">
        <v>511</v>
      </c>
      <c r="C477" s="14" t="s">
        <v>1003</v>
      </c>
      <c r="D477" s="8" t="s">
        <v>1053</v>
      </c>
      <c r="E477" s="14" t="s">
        <v>1266</v>
      </c>
      <c r="F477" s="82">
        <f>2000*7.5345</f>
        <v>15069</v>
      </c>
    </row>
    <row r="478" spans="1:6" x14ac:dyDescent="0.25">
      <c r="A478" t="s">
        <v>1310</v>
      </c>
      <c r="B478" s="8" t="s">
        <v>511</v>
      </c>
      <c r="C478" s="17" t="s">
        <v>1010</v>
      </c>
      <c r="D478" s="8" t="s">
        <v>971</v>
      </c>
      <c r="E478" s="14" t="s">
        <v>1266</v>
      </c>
      <c r="F478" s="82">
        <f>46000*7.5345</f>
        <v>346587</v>
      </c>
    </row>
    <row r="479" spans="1:6" ht="45" x14ac:dyDescent="0.25">
      <c r="A479" t="s">
        <v>1314</v>
      </c>
      <c r="B479" s="8" t="s">
        <v>1312</v>
      </c>
      <c r="C479" s="14" t="s">
        <v>1313</v>
      </c>
      <c r="D479" s="8" t="s">
        <v>1259</v>
      </c>
      <c r="E479" s="14" t="s">
        <v>1311</v>
      </c>
      <c r="F479" s="82">
        <f>417014.19*7.5345</f>
        <v>3141993.4145550001</v>
      </c>
    </row>
    <row r="480" spans="1:6" x14ac:dyDescent="0.25">
      <c r="A480" t="s">
        <v>1315</v>
      </c>
      <c r="B480" s="8" t="s">
        <v>1059</v>
      </c>
      <c r="C480" s="14" t="s">
        <v>1328</v>
      </c>
      <c r="D480" s="8" t="s">
        <v>1329</v>
      </c>
      <c r="E480" s="14" t="s">
        <v>1330</v>
      </c>
      <c r="F480" s="82">
        <f>10000*7.5345</f>
        <v>75345</v>
      </c>
    </row>
    <row r="481" spans="1:6" x14ac:dyDescent="0.25">
      <c r="A481" t="s">
        <v>1316</v>
      </c>
      <c r="B481" s="8" t="s">
        <v>1059</v>
      </c>
      <c r="C481" s="17" t="s">
        <v>1331</v>
      </c>
      <c r="D481" s="8" t="s">
        <v>1332</v>
      </c>
      <c r="E481" s="14" t="s">
        <v>1330</v>
      </c>
      <c r="F481" s="82">
        <f>10000*7.5345</f>
        <v>75345</v>
      </c>
    </row>
    <row r="482" spans="1:6" ht="45" x14ac:dyDescent="0.25">
      <c r="A482" t="s">
        <v>1317</v>
      </c>
      <c r="B482" s="8" t="s">
        <v>1333</v>
      </c>
      <c r="C482" s="17" t="s">
        <v>1334</v>
      </c>
      <c r="D482" s="8" t="s">
        <v>1259</v>
      </c>
      <c r="E482" s="14" t="s">
        <v>1335</v>
      </c>
      <c r="F482" s="82">
        <f>20000*7.5345</f>
        <v>150690</v>
      </c>
    </row>
    <row r="483" spans="1:6" ht="45" x14ac:dyDescent="0.25">
      <c r="A483" t="s">
        <v>1318</v>
      </c>
      <c r="B483" s="8" t="s">
        <v>1336</v>
      </c>
      <c r="C483" s="17" t="s">
        <v>1337</v>
      </c>
      <c r="D483" s="8" t="s">
        <v>1335</v>
      </c>
      <c r="E483" s="14" t="s">
        <v>1338</v>
      </c>
      <c r="F483" s="82">
        <f>10000*7.5345</f>
        <v>75345</v>
      </c>
    </row>
    <row r="484" spans="1:6" ht="45" x14ac:dyDescent="0.25">
      <c r="A484" t="s">
        <v>1319</v>
      </c>
      <c r="B484" s="8" t="s">
        <v>1339</v>
      </c>
      <c r="C484" s="14" t="s">
        <v>1340</v>
      </c>
      <c r="D484" s="8" t="s">
        <v>1207</v>
      </c>
      <c r="E484" s="14" t="s">
        <v>1341</v>
      </c>
      <c r="F484" s="82">
        <f>10000*7.5345</f>
        <v>75345</v>
      </c>
    </row>
    <row r="485" spans="1:6" ht="45" x14ac:dyDescent="0.25">
      <c r="A485" t="s">
        <v>1320</v>
      </c>
      <c r="B485" s="8" t="s">
        <v>1342</v>
      </c>
      <c r="C485" s="17" t="s">
        <v>381</v>
      </c>
      <c r="D485" s="8" t="s">
        <v>1277</v>
      </c>
      <c r="E485" s="14" t="s">
        <v>1343</v>
      </c>
      <c r="F485" s="82">
        <f>20000*7.5345</f>
        <v>150690</v>
      </c>
    </row>
    <row r="486" spans="1:6" ht="45" x14ac:dyDescent="0.25">
      <c r="A486" t="s">
        <v>1321</v>
      </c>
      <c r="B486" s="8" t="s">
        <v>1344</v>
      </c>
      <c r="C486" s="17" t="s">
        <v>381</v>
      </c>
      <c r="D486" s="8" t="s">
        <v>1252</v>
      </c>
      <c r="E486" s="14" t="s">
        <v>1343</v>
      </c>
      <c r="F486" s="82">
        <f>5000*7.5345</f>
        <v>37672.5</v>
      </c>
    </row>
    <row r="487" spans="1:6" ht="45" x14ac:dyDescent="0.25">
      <c r="A487" t="s">
        <v>1322</v>
      </c>
      <c r="B487" s="8" t="s">
        <v>1345</v>
      </c>
      <c r="C487" s="14" t="s">
        <v>862</v>
      </c>
      <c r="D487" s="8" t="s">
        <v>1343</v>
      </c>
      <c r="E487" s="14" t="s">
        <v>1346</v>
      </c>
      <c r="F487" s="82">
        <f>33349.42*7.5345</f>
        <v>251271.20499</v>
      </c>
    </row>
    <row r="488" spans="1:6" ht="45" x14ac:dyDescent="0.25">
      <c r="A488" t="s">
        <v>1323</v>
      </c>
      <c r="B488" s="8" t="s">
        <v>1347</v>
      </c>
      <c r="C488" s="14" t="s">
        <v>1010</v>
      </c>
      <c r="D488" s="8" t="s">
        <v>1011</v>
      </c>
      <c r="E488" s="14" t="s">
        <v>1346</v>
      </c>
      <c r="F488" s="82">
        <f>150000*7.5345</f>
        <v>1130175</v>
      </c>
    </row>
    <row r="489" spans="1:6" ht="30" x14ac:dyDescent="0.25">
      <c r="A489" t="s">
        <v>1324</v>
      </c>
      <c r="B489" s="8" t="s">
        <v>1349</v>
      </c>
      <c r="C489" s="14" t="s">
        <v>1350</v>
      </c>
      <c r="D489" s="8" t="s">
        <v>1348</v>
      </c>
      <c r="E489" s="14" t="s">
        <v>1348</v>
      </c>
      <c r="F489" s="82">
        <f>12000*7.5345</f>
        <v>90414</v>
      </c>
    </row>
    <row r="490" spans="1:6" ht="30" x14ac:dyDescent="0.25">
      <c r="A490" t="s">
        <v>1325</v>
      </c>
      <c r="B490" s="8" t="s">
        <v>1351</v>
      </c>
      <c r="C490" s="17" t="s">
        <v>671</v>
      </c>
      <c r="D490" s="7" t="s">
        <v>1352</v>
      </c>
      <c r="E490" s="14" t="s">
        <v>1353</v>
      </c>
      <c r="F490" s="82">
        <f>2000*7.5345</f>
        <v>15069</v>
      </c>
    </row>
    <row r="491" spans="1:6" ht="45" x14ac:dyDescent="0.25">
      <c r="A491" t="s">
        <v>1326</v>
      </c>
      <c r="B491" s="8" t="s">
        <v>1354</v>
      </c>
      <c r="C491" s="17" t="s">
        <v>790</v>
      </c>
      <c r="D491" s="8" t="s">
        <v>1355</v>
      </c>
      <c r="E491" s="14" t="s">
        <v>1356</v>
      </c>
      <c r="F491" s="82">
        <v>0</v>
      </c>
    </row>
    <row r="492" spans="1:6" ht="45" x14ac:dyDescent="0.25">
      <c r="A492" t="s">
        <v>1327</v>
      </c>
      <c r="B492" s="8" t="s">
        <v>1357</v>
      </c>
      <c r="C492" s="17" t="s">
        <v>1129</v>
      </c>
      <c r="D492" s="8" t="s">
        <v>1358</v>
      </c>
      <c r="E492" s="14" t="s">
        <v>1356</v>
      </c>
      <c r="F492" s="82">
        <f>10000*7.5345</f>
        <v>75345</v>
      </c>
    </row>
    <row r="493" spans="1:6" ht="30" x14ac:dyDescent="0.25">
      <c r="A493" t="s">
        <v>1365</v>
      </c>
      <c r="B493" s="8" t="s">
        <v>1359</v>
      </c>
      <c r="C493" s="17" t="s">
        <v>933</v>
      </c>
      <c r="D493" s="8" t="s">
        <v>1271</v>
      </c>
      <c r="E493" s="14" t="s">
        <v>1356</v>
      </c>
      <c r="F493" s="82">
        <f>10000*7.5345</f>
        <v>75345</v>
      </c>
    </row>
    <row r="494" spans="1:6" ht="30" x14ac:dyDescent="0.25">
      <c r="A494" t="s">
        <v>1366</v>
      </c>
      <c r="B494" s="8" t="s">
        <v>1360</v>
      </c>
      <c r="C494" s="17" t="s">
        <v>786</v>
      </c>
      <c r="D494" s="8" t="s">
        <v>1355</v>
      </c>
      <c r="E494" s="14" t="s">
        <v>1361</v>
      </c>
      <c r="F494" s="82">
        <f>10000*7.5345</f>
        <v>75345</v>
      </c>
    </row>
    <row r="495" spans="1:6" ht="45" x14ac:dyDescent="0.25">
      <c r="A495" t="s">
        <v>1367</v>
      </c>
      <c r="B495" s="8" t="s">
        <v>1362</v>
      </c>
      <c r="C495" s="17" t="s">
        <v>1363</v>
      </c>
      <c r="D495" s="8" t="s">
        <v>1364</v>
      </c>
      <c r="E495" s="14" t="s">
        <v>1361</v>
      </c>
      <c r="F495" s="82">
        <f>2000*7.5345</f>
        <v>15069</v>
      </c>
    </row>
    <row r="496" spans="1:6" ht="30" x14ac:dyDescent="0.25">
      <c r="A496" t="s">
        <v>1368</v>
      </c>
      <c r="B496" s="8" t="s">
        <v>1375</v>
      </c>
      <c r="C496" s="17" t="s">
        <v>282</v>
      </c>
      <c r="D496" s="8" t="s">
        <v>1376</v>
      </c>
      <c r="E496" s="14" t="s">
        <v>1377</v>
      </c>
      <c r="F496" s="82">
        <f>10000*7.5345</f>
        <v>75345</v>
      </c>
    </row>
    <row r="497" spans="1:6" ht="30" x14ac:dyDescent="0.25">
      <c r="A497" t="s">
        <v>1369</v>
      </c>
      <c r="B497" s="8" t="s">
        <v>501</v>
      </c>
      <c r="C497" s="17" t="s">
        <v>1379</v>
      </c>
      <c r="D497" s="8" t="s">
        <v>1229</v>
      </c>
      <c r="E497" s="14" t="s">
        <v>1378</v>
      </c>
      <c r="F497" s="82">
        <f>20000*7.5345</f>
        <v>150690</v>
      </c>
    </row>
    <row r="498" spans="1:6" ht="30" x14ac:dyDescent="0.25">
      <c r="A498" t="s">
        <v>1370</v>
      </c>
      <c r="B498" s="8" t="s">
        <v>1380</v>
      </c>
      <c r="C498" s="17" t="s">
        <v>1381</v>
      </c>
      <c r="D498" s="8" t="s">
        <v>1376</v>
      </c>
      <c r="E498" s="14" t="s">
        <v>1382</v>
      </c>
      <c r="F498" s="82">
        <f>1000*7.5345</f>
        <v>7534.5</v>
      </c>
    </row>
    <row r="499" spans="1:6" ht="45" x14ac:dyDescent="0.25">
      <c r="A499" t="s">
        <v>1371</v>
      </c>
      <c r="B499" s="8" t="s">
        <v>1383</v>
      </c>
      <c r="C499" s="17" t="s">
        <v>1246</v>
      </c>
      <c r="D499" s="8" t="s">
        <v>1376</v>
      </c>
      <c r="E499" s="14" t="s">
        <v>1384</v>
      </c>
      <c r="F499" s="82">
        <f>20000*7.5345</f>
        <v>150690</v>
      </c>
    </row>
    <row r="500" spans="1:6" ht="45" x14ac:dyDescent="0.25">
      <c r="A500" t="s">
        <v>1372</v>
      </c>
      <c r="B500" s="8" t="s">
        <v>1385</v>
      </c>
      <c r="C500" s="17" t="s">
        <v>1386</v>
      </c>
      <c r="D500" s="8" t="s">
        <v>1387</v>
      </c>
      <c r="E500" s="14" t="s">
        <v>1384</v>
      </c>
      <c r="F500" s="82">
        <f>70000*7.5345</f>
        <v>527415</v>
      </c>
    </row>
    <row r="501" spans="1:6" ht="30" x14ac:dyDescent="0.25">
      <c r="A501" t="s">
        <v>1373</v>
      </c>
      <c r="B501" s="8" t="s">
        <v>1388</v>
      </c>
      <c r="C501" s="17" t="s">
        <v>1389</v>
      </c>
      <c r="D501" s="8" t="s">
        <v>1390</v>
      </c>
      <c r="E501" s="14" t="s">
        <v>1384</v>
      </c>
      <c r="F501" s="82">
        <f>4162.32*7.5345</f>
        <v>31361.000039999999</v>
      </c>
    </row>
    <row r="502" spans="1:6" ht="26.25" customHeight="1" x14ac:dyDescent="0.25">
      <c r="A502" t="s">
        <v>1374</v>
      </c>
      <c r="B502" s="8" t="s">
        <v>1391</v>
      </c>
      <c r="C502" s="17" t="s">
        <v>1392</v>
      </c>
      <c r="D502" s="7" t="s">
        <v>1393</v>
      </c>
      <c r="E502" s="14" t="s">
        <v>1384</v>
      </c>
      <c r="F502" s="82">
        <f>200000*7.5345</f>
        <v>1506900</v>
      </c>
    </row>
    <row r="503" spans="1:6" ht="45" x14ac:dyDescent="0.25">
      <c r="A503" s="7" t="s">
        <v>1394</v>
      </c>
      <c r="B503" s="8" t="s">
        <v>1395</v>
      </c>
      <c r="C503" s="17" t="s">
        <v>1246</v>
      </c>
      <c r="D503" s="7" t="s">
        <v>1376</v>
      </c>
      <c r="E503" s="14" t="s">
        <v>1396</v>
      </c>
      <c r="F503" s="82">
        <f>7.5345*20000</f>
        <v>150690</v>
      </c>
    </row>
    <row r="504" spans="1:6" ht="45" x14ac:dyDescent="0.25">
      <c r="A504" s="7" t="s">
        <v>1397</v>
      </c>
      <c r="B504" s="8" t="s">
        <v>1398</v>
      </c>
      <c r="C504" s="17" t="s">
        <v>1109</v>
      </c>
      <c r="D504" s="7" t="s">
        <v>1399</v>
      </c>
      <c r="E504" s="14" t="s">
        <v>1400</v>
      </c>
      <c r="F504" s="82">
        <f>400000*7.5345</f>
        <v>3013800</v>
      </c>
    </row>
    <row r="505" spans="1:6" ht="45" x14ac:dyDescent="0.25">
      <c r="A505" s="7" t="s">
        <v>1401</v>
      </c>
      <c r="B505" s="8" t="s">
        <v>1402</v>
      </c>
      <c r="C505" s="17" t="s">
        <v>1403</v>
      </c>
      <c r="D505" s="7" t="s">
        <v>1404</v>
      </c>
      <c r="E505" s="14" t="s">
        <v>1400</v>
      </c>
      <c r="F505" s="82">
        <f>2000*7.5345</f>
        <v>15069</v>
      </c>
    </row>
    <row r="506" spans="1:6" ht="30" x14ac:dyDescent="0.25">
      <c r="A506" s="7" t="s">
        <v>1407</v>
      </c>
      <c r="B506" s="8" t="s">
        <v>1405</v>
      </c>
      <c r="C506" s="17" t="s">
        <v>786</v>
      </c>
      <c r="D506" s="8" t="s">
        <v>1406</v>
      </c>
      <c r="E506" s="14" t="s">
        <v>1406</v>
      </c>
      <c r="F506" s="82">
        <f>10000*7.5345</f>
        <v>75345</v>
      </c>
    </row>
    <row r="507" spans="1:6" ht="30" x14ac:dyDescent="0.25">
      <c r="A507" s="7" t="s">
        <v>1410</v>
      </c>
      <c r="B507" s="8" t="s">
        <v>1416</v>
      </c>
      <c r="C507" s="17" t="s">
        <v>765</v>
      </c>
      <c r="D507" s="8" t="s">
        <v>1384</v>
      </c>
      <c r="E507" s="14" t="s">
        <v>1409</v>
      </c>
      <c r="F507" s="82">
        <f>2000*7.5345</f>
        <v>15069</v>
      </c>
    </row>
    <row r="508" spans="1:6" ht="45" x14ac:dyDescent="0.25">
      <c r="A508" s="7" t="s">
        <v>1411</v>
      </c>
      <c r="B508" s="8" t="s">
        <v>1417</v>
      </c>
      <c r="C508" s="79" t="s">
        <v>765</v>
      </c>
      <c r="D508" s="7" t="s">
        <v>1384</v>
      </c>
      <c r="E508" s="14" t="s">
        <v>1409</v>
      </c>
      <c r="F508" s="82">
        <f>2000*7.5345</f>
        <v>15069</v>
      </c>
    </row>
    <row r="509" spans="1:6" ht="30" x14ac:dyDescent="0.25">
      <c r="A509" s="7" t="s">
        <v>1412</v>
      </c>
      <c r="B509" s="8" t="s">
        <v>1419</v>
      </c>
      <c r="C509" s="17" t="s">
        <v>1420</v>
      </c>
      <c r="D509" s="8" t="s">
        <v>1382</v>
      </c>
      <c r="E509" s="14" t="s">
        <v>1418</v>
      </c>
      <c r="F509" s="82">
        <f>575810*7.5345</f>
        <v>4338440.4450000003</v>
      </c>
    </row>
    <row r="510" spans="1:6" ht="45" x14ac:dyDescent="0.25">
      <c r="A510" s="7" t="s">
        <v>1413</v>
      </c>
      <c r="B510" s="8" t="s">
        <v>1421</v>
      </c>
      <c r="C510" s="17" t="s">
        <v>1422</v>
      </c>
      <c r="D510" s="8" t="s">
        <v>1393</v>
      </c>
      <c r="E510" s="14" t="s">
        <v>1423</v>
      </c>
      <c r="F510" s="82">
        <f>10000*7.5345</f>
        <v>75345</v>
      </c>
    </row>
    <row r="511" spans="1:6" ht="30" x14ac:dyDescent="0.25">
      <c r="A511" s="7" t="s">
        <v>1414</v>
      </c>
      <c r="B511" s="8" t="s">
        <v>1426</v>
      </c>
      <c r="C511" s="17" t="s">
        <v>862</v>
      </c>
      <c r="D511" s="8" t="s">
        <v>1409</v>
      </c>
      <c r="E511" s="14" t="s">
        <v>1425</v>
      </c>
      <c r="F511" s="82">
        <f>19968.9*7.5345</f>
        <v>150455.67705000003</v>
      </c>
    </row>
    <row r="512" spans="1:6" ht="30" x14ac:dyDescent="0.25">
      <c r="A512" s="7" t="s">
        <v>1415</v>
      </c>
      <c r="B512" s="8" t="s">
        <v>1427</v>
      </c>
      <c r="C512" s="17" t="s">
        <v>381</v>
      </c>
      <c r="D512" s="8" t="s">
        <v>1409</v>
      </c>
      <c r="E512" s="14" t="s">
        <v>1428</v>
      </c>
      <c r="F512" s="82">
        <f>10000*7.5345</f>
        <v>75345</v>
      </c>
    </row>
    <row r="513" spans="1:6" ht="45" x14ac:dyDescent="0.25">
      <c r="A513" s="7" t="s">
        <v>1432</v>
      </c>
      <c r="B513" s="8" t="s">
        <v>1429</v>
      </c>
      <c r="C513" s="17" t="s">
        <v>786</v>
      </c>
      <c r="D513" s="8" t="s">
        <v>1423</v>
      </c>
      <c r="E513" s="14" t="s">
        <v>1430</v>
      </c>
      <c r="F513" s="82">
        <v>0</v>
      </c>
    </row>
    <row r="514" spans="1:6" ht="45" x14ac:dyDescent="0.25">
      <c r="A514" s="7" t="s">
        <v>1433</v>
      </c>
      <c r="B514" s="8" t="s">
        <v>1431</v>
      </c>
      <c r="C514" s="17" t="s">
        <v>786</v>
      </c>
      <c r="D514" s="8" t="s">
        <v>1423</v>
      </c>
      <c r="E514" s="14" t="s">
        <v>1430</v>
      </c>
      <c r="F514" s="82">
        <v>0</v>
      </c>
    </row>
    <row r="515" spans="1:6" ht="30" x14ac:dyDescent="0.25">
      <c r="A515" s="7" t="s">
        <v>1437</v>
      </c>
      <c r="B515" s="8" t="s">
        <v>1435</v>
      </c>
      <c r="C515" s="14" t="s">
        <v>1262</v>
      </c>
      <c r="D515" s="8" t="s">
        <v>1434</v>
      </c>
      <c r="E515" s="14" t="s">
        <v>1436</v>
      </c>
      <c r="F515" s="82">
        <f>10000*7.5345</f>
        <v>75345</v>
      </c>
    </row>
    <row r="516" spans="1:6" ht="45" x14ac:dyDescent="0.25">
      <c r="A516" s="7" t="s">
        <v>1440</v>
      </c>
      <c r="B516" s="8" t="s">
        <v>1438</v>
      </c>
      <c r="C516" s="17" t="s">
        <v>840</v>
      </c>
      <c r="D516" s="8" t="s">
        <v>1428</v>
      </c>
      <c r="E516" s="14" t="s">
        <v>1439</v>
      </c>
      <c r="F516" s="82">
        <f>30000*7.5345</f>
        <v>226035</v>
      </c>
    </row>
    <row r="517" spans="1:6" x14ac:dyDescent="0.25">
      <c r="A517" s="7" t="s">
        <v>1444</v>
      </c>
      <c r="B517" s="7" t="s">
        <v>1442</v>
      </c>
      <c r="C517" s="7" t="s">
        <v>937</v>
      </c>
      <c r="D517" s="7" t="s">
        <v>1441</v>
      </c>
      <c r="E517" s="7" t="s">
        <v>1443</v>
      </c>
      <c r="F517" s="82">
        <f>52000*7.5345</f>
        <v>391794</v>
      </c>
    </row>
    <row r="518" spans="1:6" ht="45" x14ac:dyDescent="0.25">
      <c r="A518" s="7" t="s">
        <v>1448</v>
      </c>
      <c r="B518" s="8" t="s">
        <v>1445</v>
      </c>
      <c r="C518" s="7" t="s">
        <v>1105</v>
      </c>
      <c r="D518" s="7" t="s">
        <v>1446</v>
      </c>
      <c r="E518" s="7" t="s">
        <v>1447</v>
      </c>
      <c r="F518" s="92">
        <f>10000*7.5345</f>
        <v>75345</v>
      </c>
    </row>
    <row r="519" spans="1:6" ht="45" x14ac:dyDescent="0.25">
      <c r="A519" s="7" t="s">
        <v>1452</v>
      </c>
      <c r="B519" s="8" t="s">
        <v>1449</v>
      </c>
      <c r="C519" s="7" t="s">
        <v>1246</v>
      </c>
      <c r="D519" s="7" t="s">
        <v>1450</v>
      </c>
      <c r="E519" s="7" t="s">
        <v>1451</v>
      </c>
      <c r="F519" s="92">
        <f>20000*7.5345</f>
        <v>150690</v>
      </c>
    </row>
    <row r="520" spans="1:6" ht="45" x14ac:dyDescent="0.25">
      <c r="A520" s="7" t="s">
        <v>1453</v>
      </c>
      <c r="B520" s="8" t="s">
        <v>1461</v>
      </c>
      <c r="C520" s="7" t="s">
        <v>1462</v>
      </c>
      <c r="D520" s="7" t="s">
        <v>1451</v>
      </c>
      <c r="E520" s="7" t="s">
        <v>1463</v>
      </c>
      <c r="F520" s="92">
        <f>10000*7.5345</f>
        <v>75345</v>
      </c>
    </row>
    <row r="521" spans="1:6" x14ac:dyDescent="0.25">
      <c r="A521" s="7" t="s">
        <v>1454</v>
      </c>
      <c r="B521" s="7" t="s">
        <v>1464</v>
      </c>
      <c r="C521" s="7" t="s">
        <v>1465</v>
      </c>
      <c r="D521" s="7" t="s">
        <v>1451</v>
      </c>
      <c r="E521" s="7" t="s">
        <v>1466</v>
      </c>
      <c r="F521" s="92">
        <f>10000*7.5345</f>
        <v>75345</v>
      </c>
    </row>
    <row r="522" spans="1:6" ht="45" x14ac:dyDescent="0.25">
      <c r="A522" s="7" t="s">
        <v>1455</v>
      </c>
      <c r="B522" s="8" t="s">
        <v>1467</v>
      </c>
      <c r="C522" s="7" t="s">
        <v>1468</v>
      </c>
      <c r="D522" s="7" t="s">
        <v>1399</v>
      </c>
      <c r="E522" s="7" t="s">
        <v>1469</v>
      </c>
      <c r="F522" s="92">
        <f>1000*7.5345</f>
        <v>7534.5</v>
      </c>
    </row>
    <row r="523" spans="1:6" ht="45" x14ac:dyDescent="0.25">
      <c r="A523" s="7" t="s">
        <v>1456</v>
      </c>
      <c r="B523" s="8" t="s">
        <v>1470</v>
      </c>
      <c r="C523" s="7" t="s">
        <v>1471</v>
      </c>
      <c r="D523" s="7" t="s">
        <v>1447</v>
      </c>
      <c r="E523" s="7" t="s">
        <v>1469</v>
      </c>
      <c r="F523" s="92">
        <f>20000*7.5345</f>
        <v>150690</v>
      </c>
    </row>
    <row r="524" spans="1:6" ht="30" x14ac:dyDescent="0.25">
      <c r="A524" s="7" t="s">
        <v>1457</v>
      </c>
      <c r="B524" s="8" t="s">
        <v>1472</v>
      </c>
      <c r="C524" s="7" t="s">
        <v>1473</v>
      </c>
      <c r="D524" s="7" t="s">
        <v>1474</v>
      </c>
      <c r="E524" s="7" t="s">
        <v>1469</v>
      </c>
      <c r="F524" s="92">
        <f>21000*7.5345</f>
        <v>158224.5</v>
      </c>
    </row>
    <row r="525" spans="1:6" ht="30" x14ac:dyDescent="0.25">
      <c r="A525" s="7" t="s">
        <v>1458</v>
      </c>
      <c r="B525" s="18" t="s">
        <v>1475</v>
      </c>
      <c r="C525" s="7" t="s">
        <v>1476</v>
      </c>
      <c r="D525" s="7" t="s">
        <v>1477</v>
      </c>
      <c r="E525" s="7" t="s">
        <v>1478</v>
      </c>
      <c r="F525" s="92">
        <f>2000*7.5345</f>
        <v>15069</v>
      </c>
    </row>
    <row r="526" spans="1:6" ht="30" x14ac:dyDescent="0.25">
      <c r="A526" s="7" t="s">
        <v>1459</v>
      </c>
      <c r="B526" s="8" t="s">
        <v>1512</v>
      </c>
      <c r="C526" s="7" t="s">
        <v>862</v>
      </c>
      <c r="D526" s="76" t="s">
        <v>1513</v>
      </c>
      <c r="E526" s="7" t="s">
        <v>1514</v>
      </c>
      <c r="F526" s="92">
        <f>3000*7.5345</f>
        <v>22603.5</v>
      </c>
    </row>
    <row r="527" spans="1:6" ht="30" x14ac:dyDescent="0.25">
      <c r="A527" s="7" t="s">
        <v>1460</v>
      </c>
      <c r="B527" s="8" t="s">
        <v>1515</v>
      </c>
      <c r="C527" s="7" t="s">
        <v>954</v>
      </c>
      <c r="D527" s="7" t="s">
        <v>1516</v>
      </c>
      <c r="E527" s="7" t="s">
        <v>1514</v>
      </c>
      <c r="F527" s="92">
        <f>30000*7.5345</f>
        <v>226035</v>
      </c>
    </row>
    <row r="528" spans="1:6" ht="30" x14ac:dyDescent="0.25">
      <c r="A528" s="7" t="s">
        <v>1479</v>
      </c>
      <c r="B528" s="8" t="s">
        <v>1517</v>
      </c>
      <c r="C528" s="7" t="s">
        <v>1262</v>
      </c>
      <c r="D528" s="7" t="s">
        <v>1469</v>
      </c>
      <c r="E528" s="7" t="s">
        <v>1514</v>
      </c>
      <c r="F528" s="92">
        <f>20000*7.5345</f>
        <v>150690</v>
      </c>
    </row>
    <row r="529" spans="1:6" ht="30" x14ac:dyDescent="0.25">
      <c r="A529" s="7" t="s">
        <v>1480</v>
      </c>
      <c r="B529" s="8" t="s">
        <v>1518</v>
      </c>
      <c r="C529" s="7" t="s">
        <v>1519</v>
      </c>
      <c r="D529" s="7" t="s">
        <v>1520</v>
      </c>
      <c r="E529" s="7" t="s">
        <v>1514</v>
      </c>
      <c r="F529" s="92">
        <f>2000*7.5345</f>
        <v>15069</v>
      </c>
    </row>
    <row r="530" spans="1:6" ht="30" x14ac:dyDescent="0.25">
      <c r="A530" s="7" t="s">
        <v>1481</v>
      </c>
      <c r="B530" s="8" t="s">
        <v>1521</v>
      </c>
      <c r="C530" s="7" t="s">
        <v>1522</v>
      </c>
      <c r="D530" s="76">
        <v>45196</v>
      </c>
      <c r="E530" s="7" t="s">
        <v>1514</v>
      </c>
      <c r="F530" s="92">
        <f>2000*7.5345</f>
        <v>15069</v>
      </c>
    </row>
    <row r="531" spans="1:6" ht="30" x14ac:dyDescent="0.25">
      <c r="A531" s="7" t="s">
        <v>1482</v>
      </c>
      <c r="B531" s="8" t="s">
        <v>1523</v>
      </c>
      <c r="C531" s="7" t="s">
        <v>1524</v>
      </c>
      <c r="D531" s="7" t="s">
        <v>1404</v>
      </c>
      <c r="E531" s="7" t="s">
        <v>1514</v>
      </c>
      <c r="F531" s="92">
        <f>(1500+3256+3256)*7.5345</f>
        <v>60366.414000000004</v>
      </c>
    </row>
    <row r="532" spans="1:6" ht="30" x14ac:dyDescent="0.25">
      <c r="A532" s="7" t="s">
        <v>1483</v>
      </c>
      <c r="B532" s="8" t="s">
        <v>1525</v>
      </c>
      <c r="C532" s="7" t="s">
        <v>757</v>
      </c>
      <c r="D532" s="7" t="s">
        <v>1155</v>
      </c>
      <c r="E532" s="7" t="s">
        <v>1514</v>
      </c>
      <c r="F532" s="92">
        <f>75000*7.5345</f>
        <v>565087.5</v>
      </c>
    </row>
    <row r="533" spans="1:6" ht="30" x14ac:dyDescent="0.25">
      <c r="A533" s="7" t="s">
        <v>1484</v>
      </c>
      <c r="B533" s="8" t="s">
        <v>1526</v>
      </c>
      <c r="C533" s="7" t="s">
        <v>1028</v>
      </c>
      <c r="D533" s="7" t="s">
        <v>1527</v>
      </c>
      <c r="E533" s="7" t="s">
        <v>1514</v>
      </c>
      <c r="F533" s="92">
        <f>7000*7.5345</f>
        <v>52741.5</v>
      </c>
    </row>
    <row r="534" spans="1:6" x14ac:dyDescent="0.25">
      <c r="A534" s="7" t="s">
        <v>1485</v>
      </c>
      <c r="B534" s="8" t="s">
        <v>1528</v>
      </c>
      <c r="C534" s="7" t="s">
        <v>875</v>
      </c>
      <c r="D534" s="7" t="s">
        <v>1529</v>
      </c>
      <c r="E534" s="7" t="s">
        <v>1514</v>
      </c>
      <c r="F534" s="92">
        <f>525000*7.5345</f>
        <v>3955612.5</v>
      </c>
    </row>
    <row r="535" spans="1:6" ht="30" x14ac:dyDescent="0.25">
      <c r="A535" s="7" t="s">
        <v>1486</v>
      </c>
      <c r="B535" s="8" t="s">
        <v>1530</v>
      </c>
      <c r="C535" s="7" t="s">
        <v>1159</v>
      </c>
      <c r="D535" s="7" t="s">
        <v>1203</v>
      </c>
      <c r="E535" s="7" t="s">
        <v>1514</v>
      </c>
      <c r="F535" s="92">
        <f>3000*7.5345</f>
        <v>22603.5</v>
      </c>
    </row>
    <row r="536" spans="1:6" ht="30" x14ac:dyDescent="0.25">
      <c r="A536" s="7" t="s">
        <v>1487</v>
      </c>
      <c r="B536" s="8" t="s">
        <v>1531</v>
      </c>
      <c r="C536" s="7" t="s">
        <v>1532</v>
      </c>
      <c r="D536" s="7" t="s">
        <v>1439</v>
      </c>
      <c r="E536" s="7" t="s">
        <v>1514</v>
      </c>
      <c r="F536" s="92">
        <f>10000*7.5345</f>
        <v>75345</v>
      </c>
    </row>
    <row r="537" spans="1:6" ht="30" x14ac:dyDescent="0.25">
      <c r="A537" s="7" t="s">
        <v>1488</v>
      </c>
      <c r="B537" s="8" t="s">
        <v>1534</v>
      </c>
      <c r="C537" s="7" t="s">
        <v>1535</v>
      </c>
      <c r="D537" s="7" t="s">
        <v>1536</v>
      </c>
      <c r="E537" s="7" t="s">
        <v>1537</v>
      </c>
      <c r="F537" s="92">
        <f>10000*7.5345</f>
        <v>75345</v>
      </c>
    </row>
    <row r="538" spans="1:6" ht="30" x14ac:dyDescent="0.25">
      <c r="A538" s="7" t="s">
        <v>1489</v>
      </c>
      <c r="B538" s="8" t="s">
        <v>1538</v>
      </c>
      <c r="C538" s="7" t="s">
        <v>671</v>
      </c>
      <c r="D538" s="7" t="s">
        <v>1514</v>
      </c>
      <c r="E538" s="7" t="s">
        <v>1537</v>
      </c>
      <c r="F538" s="92">
        <f>3000*7.5345</f>
        <v>22603.5</v>
      </c>
    </row>
    <row r="539" spans="1:6" ht="30" x14ac:dyDescent="0.25">
      <c r="A539" s="7" t="s">
        <v>1490</v>
      </c>
      <c r="B539" s="8" t="s">
        <v>643</v>
      </c>
      <c r="C539" s="7" t="s">
        <v>1539</v>
      </c>
      <c r="D539" s="7" t="s">
        <v>1536</v>
      </c>
      <c r="E539" s="7" t="s">
        <v>1540</v>
      </c>
      <c r="F539" s="92">
        <f>1000*7.5345</f>
        <v>7534.5</v>
      </c>
    </row>
    <row r="540" spans="1:6" ht="45" x14ac:dyDescent="0.25">
      <c r="A540" s="7" t="s">
        <v>1491</v>
      </c>
      <c r="B540" s="8" t="s">
        <v>1541</v>
      </c>
      <c r="C540" s="7" t="s">
        <v>1522</v>
      </c>
      <c r="D540" s="7" t="s">
        <v>1542</v>
      </c>
      <c r="E540" s="7" t="s">
        <v>1543</v>
      </c>
      <c r="F540" s="92">
        <f>1000*7.5345</f>
        <v>7534.5</v>
      </c>
    </row>
    <row r="541" spans="1:6" ht="30" x14ac:dyDescent="0.25">
      <c r="A541" s="7" t="s">
        <v>1492</v>
      </c>
      <c r="B541" s="8" t="s">
        <v>1544</v>
      </c>
      <c r="C541" s="7" t="s">
        <v>1167</v>
      </c>
      <c r="D541" s="7" t="s">
        <v>1447</v>
      </c>
      <c r="E541" s="7" t="s">
        <v>1545</v>
      </c>
      <c r="F541" s="92">
        <f>20000*7.5345</f>
        <v>150690</v>
      </c>
    </row>
    <row r="542" spans="1:6" ht="30" x14ac:dyDescent="0.25">
      <c r="A542" s="7" t="s">
        <v>1493</v>
      </c>
      <c r="B542" s="8" t="s">
        <v>1546</v>
      </c>
      <c r="C542" s="7" t="s">
        <v>1547</v>
      </c>
      <c r="D542" s="7" t="s">
        <v>1443</v>
      </c>
      <c r="E542" s="7" t="s">
        <v>1545</v>
      </c>
      <c r="F542" s="92">
        <f>20000*7.5345</f>
        <v>150690</v>
      </c>
    </row>
    <row r="543" spans="1:6" ht="30" x14ac:dyDescent="0.25">
      <c r="A543" s="7" t="s">
        <v>1494</v>
      </c>
      <c r="B543" s="8" t="s">
        <v>1548</v>
      </c>
      <c r="C543" s="7" t="s">
        <v>1549</v>
      </c>
      <c r="D543" s="7" t="s">
        <v>1543</v>
      </c>
      <c r="E543" s="7" t="s">
        <v>1545</v>
      </c>
      <c r="F543" s="92">
        <f>10000*7.5345</f>
        <v>75345</v>
      </c>
    </row>
    <row r="544" spans="1:6" ht="45" x14ac:dyDescent="0.25">
      <c r="A544" s="7" t="s">
        <v>1495</v>
      </c>
      <c r="B544" s="18" t="s">
        <v>1550</v>
      </c>
      <c r="C544" s="7" t="s">
        <v>1194</v>
      </c>
      <c r="D544" s="7" t="s">
        <v>1551</v>
      </c>
      <c r="E544" s="7" t="s">
        <v>1545</v>
      </c>
      <c r="F544" s="92">
        <f>57297.32*7.5345</f>
        <v>431706.65754000004</v>
      </c>
    </row>
    <row r="545" spans="1:6" ht="45" x14ac:dyDescent="0.25">
      <c r="A545" s="7" t="s">
        <v>1496</v>
      </c>
      <c r="B545" s="8" t="s">
        <v>1552</v>
      </c>
      <c r="C545" s="7" t="s">
        <v>1381</v>
      </c>
      <c r="D545" s="7" t="s">
        <v>1545</v>
      </c>
      <c r="E545" s="7" t="s">
        <v>1553</v>
      </c>
      <c r="F545" s="92">
        <v>0</v>
      </c>
    </row>
    <row r="546" spans="1:6" ht="45" x14ac:dyDescent="0.25">
      <c r="A546" s="7" t="s">
        <v>1497</v>
      </c>
      <c r="B546" s="8" t="s">
        <v>1554</v>
      </c>
      <c r="C546" s="7" t="s">
        <v>1555</v>
      </c>
      <c r="D546" s="7" t="s">
        <v>1478</v>
      </c>
      <c r="E546" s="7" t="s">
        <v>1556</v>
      </c>
      <c r="F546" s="92">
        <f>2000*7.5345</f>
        <v>15069</v>
      </c>
    </row>
    <row r="547" spans="1:6" ht="30" x14ac:dyDescent="0.25">
      <c r="A547" s="7" t="s">
        <v>1498</v>
      </c>
      <c r="B547" s="8" t="s">
        <v>1557</v>
      </c>
      <c r="C547" s="7" t="s">
        <v>862</v>
      </c>
      <c r="D547" s="7" t="s">
        <v>1558</v>
      </c>
      <c r="E547" s="7" t="s">
        <v>1559</v>
      </c>
      <c r="F547" s="92">
        <f>1000*7.5345</f>
        <v>7534.5</v>
      </c>
    </row>
    <row r="548" spans="1:6" ht="30" x14ac:dyDescent="0.25">
      <c r="A548" s="7" t="s">
        <v>1499</v>
      </c>
      <c r="B548" s="8" t="s">
        <v>1560</v>
      </c>
      <c r="C548" s="7" t="s">
        <v>1561</v>
      </c>
      <c r="D548" s="7" t="s">
        <v>1558</v>
      </c>
      <c r="E548" s="7" t="s">
        <v>1559</v>
      </c>
      <c r="F548" s="92">
        <f>30000*7.5345</f>
        <v>226035</v>
      </c>
    </row>
    <row r="549" spans="1:6" ht="30" x14ac:dyDescent="0.25">
      <c r="A549" s="7" t="s">
        <v>1500</v>
      </c>
      <c r="B549" s="8" t="s">
        <v>1563</v>
      </c>
      <c r="C549" s="7" t="s">
        <v>1564</v>
      </c>
      <c r="D549" s="7" t="s">
        <v>1545</v>
      </c>
      <c r="E549" s="7" t="s">
        <v>1562</v>
      </c>
      <c r="F549" s="92">
        <f>10000*7.5345</f>
        <v>75345</v>
      </c>
    </row>
    <row r="550" spans="1:6" ht="45" x14ac:dyDescent="0.25">
      <c r="A550" s="7" t="s">
        <v>1501</v>
      </c>
      <c r="B550" s="8" t="s">
        <v>1565</v>
      </c>
      <c r="C550" s="7" t="s">
        <v>786</v>
      </c>
      <c r="D550" s="7" t="s">
        <v>1423</v>
      </c>
      <c r="E550" s="7" t="s">
        <v>1566</v>
      </c>
      <c r="F550" s="92">
        <f>10000*7.5345</f>
        <v>75345</v>
      </c>
    </row>
    <row r="551" spans="1:6" ht="30" x14ac:dyDescent="0.25">
      <c r="A551" s="7" t="s">
        <v>1502</v>
      </c>
      <c r="B551" s="8" t="s">
        <v>1567</v>
      </c>
      <c r="C551" s="7" t="s">
        <v>1334</v>
      </c>
      <c r="D551" s="7" t="s">
        <v>1568</v>
      </c>
      <c r="E551" s="7" t="s">
        <v>1569</v>
      </c>
      <c r="F551" s="92">
        <f>10000*7.5345</f>
        <v>75345</v>
      </c>
    </row>
    <row r="552" spans="1:6" ht="30" x14ac:dyDescent="0.25">
      <c r="A552" s="7" t="s">
        <v>1503</v>
      </c>
      <c r="B552" s="8" t="s">
        <v>1570</v>
      </c>
      <c r="C552" s="7" t="s">
        <v>1099</v>
      </c>
      <c r="D552" s="7" t="s">
        <v>1551</v>
      </c>
      <c r="E552" s="7" t="s">
        <v>1571</v>
      </c>
      <c r="F552" s="92">
        <f>2000*7.5345</f>
        <v>15069</v>
      </c>
    </row>
    <row r="553" spans="1:6" ht="30" x14ac:dyDescent="0.25">
      <c r="A553" s="7" t="s">
        <v>1504</v>
      </c>
      <c r="B553" s="8" t="s">
        <v>1572</v>
      </c>
      <c r="C553" s="7" t="s">
        <v>1573</v>
      </c>
      <c r="D553" s="7" t="s">
        <v>1574</v>
      </c>
      <c r="E553" s="7" t="s">
        <v>1571</v>
      </c>
      <c r="F553" s="92">
        <f>30000*7.5345</f>
        <v>226035</v>
      </c>
    </row>
    <row r="554" spans="1:6" ht="30" x14ac:dyDescent="0.25">
      <c r="A554" s="7" t="s">
        <v>1505</v>
      </c>
      <c r="B554" s="8" t="s">
        <v>1575</v>
      </c>
      <c r="C554" s="7" t="s">
        <v>286</v>
      </c>
      <c r="D554" s="7" t="s">
        <v>1576</v>
      </c>
      <c r="E554" s="7" t="s">
        <v>1571</v>
      </c>
      <c r="F554" s="92">
        <v>0</v>
      </c>
    </row>
    <row r="555" spans="1:6" ht="45" x14ac:dyDescent="0.25">
      <c r="A555" s="7" t="s">
        <v>1506</v>
      </c>
      <c r="B555" s="8" t="s">
        <v>1577</v>
      </c>
      <c r="C555" s="7" t="s">
        <v>1578</v>
      </c>
      <c r="D555" s="7" t="s">
        <v>1562</v>
      </c>
      <c r="E555" s="7" t="s">
        <v>1579</v>
      </c>
      <c r="F555" s="92">
        <f>150000*7.5345</f>
        <v>1130175</v>
      </c>
    </row>
    <row r="556" spans="1:6" ht="30" x14ac:dyDescent="0.25">
      <c r="A556" s="7" t="s">
        <v>1507</v>
      </c>
      <c r="B556" s="8" t="s">
        <v>1580</v>
      </c>
      <c r="C556" s="7" t="s">
        <v>1581</v>
      </c>
      <c r="D556" s="7" t="s">
        <v>1582</v>
      </c>
      <c r="E556" s="7" t="s">
        <v>1583</v>
      </c>
      <c r="F556" s="92">
        <f>20000*7.5345</f>
        <v>150690</v>
      </c>
    </row>
    <row r="557" spans="1:6" ht="30" x14ac:dyDescent="0.25">
      <c r="A557" s="7" t="s">
        <v>1508</v>
      </c>
      <c r="B557" s="8" t="s">
        <v>1584</v>
      </c>
      <c r="C557" s="8" t="s">
        <v>948</v>
      </c>
      <c r="D557" s="7" t="s">
        <v>1585</v>
      </c>
      <c r="E557" s="7" t="s">
        <v>1586</v>
      </c>
      <c r="F557" s="92">
        <f>19545.97*7.5345</f>
        <v>147269.11096500003</v>
      </c>
    </row>
    <row r="558" spans="1:6" ht="45" x14ac:dyDescent="0.25">
      <c r="A558" s="7" t="s">
        <v>1509</v>
      </c>
      <c r="B558" s="8" t="s">
        <v>1587</v>
      </c>
      <c r="C558" s="7" t="s">
        <v>1028</v>
      </c>
      <c r="D558" s="7" t="s">
        <v>1585</v>
      </c>
      <c r="E558" s="7" t="s">
        <v>1586</v>
      </c>
      <c r="F558" s="92">
        <f>3000*7.5345</f>
        <v>22603.5</v>
      </c>
    </row>
    <row r="559" spans="1:6" ht="30" x14ac:dyDescent="0.25">
      <c r="A559" s="7" t="s">
        <v>1510</v>
      </c>
      <c r="B559" s="8" t="s">
        <v>1588</v>
      </c>
      <c r="C559" s="7" t="s">
        <v>1524</v>
      </c>
      <c r="D559" s="7" t="s">
        <v>1589</v>
      </c>
      <c r="E559" s="7" t="s">
        <v>1586</v>
      </c>
      <c r="F559" s="92">
        <f>695*7.5345</f>
        <v>5236.4775</v>
      </c>
    </row>
    <row r="560" spans="1:6" ht="45" x14ac:dyDescent="0.25">
      <c r="A560" s="7" t="s">
        <v>1511</v>
      </c>
      <c r="B560" s="8" t="s">
        <v>1590</v>
      </c>
      <c r="C560" s="7" t="s">
        <v>1522</v>
      </c>
      <c r="D560" s="7" t="s">
        <v>1540</v>
      </c>
      <c r="E560" s="7" t="s">
        <v>1586</v>
      </c>
      <c r="F560" s="92">
        <f>1000*7.5345</f>
        <v>7534.5</v>
      </c>
    </row>
    <row r="561" spans="1:6" ht="30" x14ac:dyDescent="0.25">
      <c r="A561" s="7" t="s">
        <v>1592</v>
      </c>
      <c r="B561" s="8" t="s">
        <v>1608</v>
      </c>
      <c r="C561" s="7" t="s">
        <v>1591</v>
      </c>
      <c r="D561" s="7" t="s">
        <v>1583</v>
      </c>
      <c r="E561" s="7" t="s">
        <v>1586</v>
      </c>
      <c r="F561" s="92">
        <f>2300*7.5345</f>
        <v>17329.350000000002</v>
      </c>
    </row>
    <row r="562" spans="1:6" ht="30" x14ac:dyDescent="0.25">
      <c r="A562" s="7" t="s">
        <v>1593</v>
      </c>
      <c r="B562" s="8" t="s">
        <v>1610</v>
      </c>
      <c r="C562" s="7" t="s">
        <v>1611</v>
      </c>
      <c r="D562" s="7" t="s">
        <v>1583</v>
      </c>
      <c r="E562" s="7" t="s">
        <v>1609</v>
      </c>
      <c r="F562" s="92">
        <f>19029.21*7.5345</f>
        <v>143375.58274499999</v>
      </c>
    </row>
    <row r="563" spans="1:6" ht="45" x14ac:dyDescent="0.25">
      <c r="A563" s="7" t="s">
        <v>1594</v>
      </c>
      <c r="B563" s="8" t="s">
        <v>1612</v>
      </c>
      <c r="C563" s="7" t="s">
        <v>1613</v>
      </c>
      <c r="D563" s="7" t="s">
        <v>1614</v>
      </c>
      <c r="E563" s="7" t="s">
        <v>1615</v>
      </c>
      <c r="F563" s="92">
        <f>10000*7.5345</f>
        <v>75345</v>
      </c>
    </row>
    <row r="564" spans="1:6" ht="45" x14ac:dyDescent="0.25">
      <c r="A564" s="7" t="s">
        <v>1595</v>
      </c>
      <c r="B564" s="8" t="s">
        <v>1616</v>
      </c>
      <c r="C564" s="7" t="s">
        <v>286</v>
      </c>
      <c r="D564" s="7" t="s">
        <v>1615</v>
      </c>
      <c r="E564" s="7" t="s">
        <v>1617</v>
      </c>
      <c r="F564" s="92">
        <f>10000*7.5345</f>
        <v>75345</v>
      </c>
    </row>
    <row r="565" spans="1:6" ht="45" x14ac:dyDescent="0.25">
      <c r="A565" s="7" t="s">
        <v>1596</v>
      </c>
      <c r="B565" s="8" t="s">
        <v>1618</v>
      </c>
      <c r="C565" s="7" t="s">
        <v>286</v>
      </c>
      <c r="D565" s="7" t="s">
        <v>1615</v>
      </c>
      <c r="E565" s="7" t="s">
        <v>1617</v>
      </c>
      <c r="F565" s="92">
        <f>10000*7.5345</f>
        <v>75345</v>
      </c>
    </row>
    <row r="566" spans="1:6" ht="30" x14ac:dyDescent="0.25">
      <c r="A566" s="7" t="s">
        <v>1597</v>
      </c>
      <c r="B566" s="8" t="s">
        <v>1620</v>
      </c>
      <c r="C566" s="7" t="s">
        <v>502</v>
      </c>
      <c r="D566" s="7" t="s">
        <v>1574</v>
      </c>
      <c r="E566" s="7" t="s">
        <v>1619</v>
      </c>
      <c r="F566" s="92">
        <f>6968.69*7.5345</f>
        <v>52505.594805000001</v>
      </c>
    </row>
    <row r="567" spans="1:6" ht="45" x14ac:dyDescent="0.25">
      <c r="A567" s="7" t="s">
        <v>1598</v>
      </c>
      <c r="B567" s="8" t="s">
        <v>1621</v>
      </c>
      <c r="C567" s="7" t="s">
        <v>1622</v>
      </c>
      <c r="D567" s="7" t="s">
        <v>1623</v>
      </c>
      <c r="E567" s="7" t="s">
        <v>1624</v>
      </c>
      <c r="F567" s="92">
        <f>75000*7.5345</f>
        <v>565087.5</v>
      </c>
    </row>
    <row r="568" spans="1:6" ht="30" x14ac:dyDescent="0.25">
      <c r="A568" s="7" t="s">
        <v>1599</v>
      </c>
      <c r="B568" s="8" t="s">
        <v>1625</v>
      </c>
      <c r="C568" s="7" t="s">
        <v>712</v>
      </c>
      <c r="D568" s="7" t="s">
        <v>1626</v>
      </c>
      <c r="E568" s="7" t="s">
        <v>1627</v>
      </c>
      <c r="F568" s="92">
        <f>2000*7.5345</f>
        <v>15069</v>
      </c>
    </row>
    <row r="569" spans="1:6" x14ac:dyDescent="0.25">
      <c r="A569" s="7" t="s">
        <v>1600</v>
      </c>
      <c r="B569" s="7" t="s">
        <v>1628</v>
      </c>
      <c r="C569" s="7" t="s">
        <v>1629</v>
      </c>
      <c r="D569" s="7" t="s">
        <v>1172</v>
      </c>
      <c r="E569" s="7" t="s">
        <v>1630</v>
      </c>
      <c r="F569" s="92">
        <f>20000*7.5345</f>
        <v>150690</v>
      </c>
    </row>
    <row r="570" spans="1:6" x14ac:dyDescent="0.25">
      <c r="A570" s="7" t="s">
        <v>1601</v>
      </c>
      <c r="B570" s="7" t="s">
        <v>1628</v>
      </c>
      <c r="C570" s="7" t="s">
        <v>1631</v>
      </c>
      <c r="D570" s="7" t="s">
        <v>1529</v>
      </c>
      <c r="E570" s="7" t="s">
        <v>1630</v>
      </c>
      <c r="F570" s="92">
        <f>20000*7.5345</f>
        <v>150690</v>
      </c>
    </row>
    <row r="571" spans="1:6" x14ac:dyDescent="0.25">
      <c r="A571" s="7" t="s">
        <v>1602</v>
      </c>
      <c r="B571" s="7" t="s">
        <v>1628</v>
      </c>
      <c r="C571" s="7" t="s">
        <v>1632</v>
      </c>
      <c r="D571" s="7" t="s">
        <v>1633</v>
      </c>
      <c r="E571" s="7" t="s">
        <v>1630</v>
      </c>
      <c r="F571" s="92">
        <f>79633.68*7.5345</f>
        <v>599999.96195999999</v>
      </c>
    </row>
    <row r="572" spans="1:6" x14ac:dyDescent="0.25">
      <c r="A572" s="7" t="s">
        <v>1603</v>
      </c>
      <c r="B572" s="7" t="s">
        <v>1634</v>
      </c>
      <c r="C572" s="7" t="s">
        <v>1635</v>
      </c>
      <c r="D572" s="7" t="s">
        <v>1627</v>
      </c>
      <c r="E572" s="7" t="s">
        <v>1636</v>
      </c>
      <c r="F572" s="92">
        <f>10000*7.5345</f>
        <v>75345</v>
      </c>
    </row>
    <row r="573" spans="1:6" x14ac:dyDescent="0.25">
      <c r="A573" s="7" t="s">
        <v>1604</v>
      </c>
      <c r="B573" s="7" t="s">
        <v>1634</v>
      </c>
      <c r="C573" s="7" t="s">
        <v>1637</v>
      </c>
      <c r="D573" s="7" t="s">
        <v>1638</v>
      </c>
      <c r="E573" s="7" t="s">
        <v>1636</v>
      </c>
      <c r="F573" s="92">
        <f>12000*7.5345</f>
        <v>90414</v>
      </c>
    </row>
    <row r="574" spans="1:6" ht="45" x14ac:dyDescent="0.25">
      <c r="A574" s="7" t="s">
        <v>1605</v>
      </c>
      <c r="B574" s="8" t="s">
        <v>1639</v>
      </c>
      <c r="C574" s="7" t="s">
        <v>1462</v>
      </c>
      <c r="D574" s="7" t="s">
        <v>1358</v>
      </c>
      <c r="E574" s="7" t="s">
        <v>1636</v>
      </c>
      <c r="F574" s="92">
        <f>10000*7.5345</f>
        <v>75345</v>
      </c>
    </row>
    <row r="575" spans="1:6" ht="30" x14ac:dyDescent="0.25">
      <c r="A575" s="7" t="s">
        <v>1606</v>
      </c>
      <c r="B575" s="8" t="s">
        <v>1640</v>
      </c>
      <c r="C575" s="7" t="s">
        <v>1109</v>
      </c>
      <c r="D575" s="7" t="s">
        <v>1053</v>
      </c>
      <c r="E575" s="7" t="s">
        <v>1641</v>
      </c>
      <c r="F575" s="92">
        <f>75000*7.5345</f>
        <v>565087.5</v>
      </c>
    </row>
    <row r="576" spans="1:6" x14ac:dyDescent="0.25">
      <c r="A576" s="7" t="s">
        <v>1607</v>
      </c>
      <c r="B576" s="7" t="s">
        <v>1634</v>
      </c>
      <c r="C576" s="7" t="s">
        <v>1642</v>
      </c>
      <c r="D576" s="7" t="s">
        <v>1624</v>
      </c>
      <c r="E576" s="7" t="s">
        <v>1643</v>
      </c>
      <c r="F576" s="92">
        <f>20000*7.5345</f>
        <v>150690</v>
      </c>
    </row>
    <row r="577" spans="1:6" ht="45" x14ac:dyDescent="0.25">
      <c r="A577" s="7" t="s">
        <v>1646</v>
      </c>
      <c r="B577" s="8" t="s">
        <v>1644</v>
      </c>
      <c r="C577" s="7" t="s">
        <v>1381</v>
      </c>
      <c r="D577" s="7" t="s">
        <v>1641</v>
      </c>
      <c r="E577" s="7" t="s">
        <v>1645</v>
      </c>
      <c r="F577" s="92">
        <f>10000*7.5345</f>
        <v>75345</v>
      </c>
    </row>
    <row r="578" spans="1:6" ht="30" x14ac:dyDescent="0.25">
      <c r="A578" s="7" t="s">
        <v>1647</v>
      </c>
      <c r="B578" s="8" t="s">
        <v>1664</v>
      </c>
      <c r="C578" s="7" t="s">
        <v>1665</v>
      </c>
      <c r="D578" s="7" t="s">
        <v>1220</v>
      </c>
      <c r="E578" s="7" t="s">
        <v>1662</v>
      </c>
      <c r="F578" s="92">
        <f>1000*7.5345</f>
        <v>7534.5</v>
      </c>
    </row>
    <row r="579" spans="1:6" ht="30" x14ac:dyDescent="0.25">
      <c r="A579" s="7" t="s">
        <v>1648</v>
      </c>
      <c r="B579" s="8" t="s">
        <v>1666</v>
      </c>
      <c r="C579" s="7" t="s">
        <v>1667</v>
      </c>
      <c r="D579" s="7" t="s">
        <v>1668</v>
      </c>
      <c r="E579" s="7" t="s">
        <v>1669</v>
      </c>
      <c r="F579" s="92">
        <f>4000*7.5345</f>
        <v>30138</v>
      </c>
    </row>
    <row r="580" spans="1:6" ht="30" x14ac:dyDescent="0.25">
      <c r="A580" s="7" t="s">
        <v>1649</v>
      </c>
      <c r="B580" s="8" t="s">
        <v>1670</v>
      </c>
      <c r="C580" s="7" t="s">
        <v>1671</v>
      </c>
      <c r="D580" s="7" t="s">
        <v>1669</v>
      </c>
      <c r="E580" s="7" t="s">
        <v>1669</v>
      </c>
      <c r="F580" s="92">
        <f>36000*7.5345</f>
        <v>271242</v>
      </c>
    </row>
    <row r="581" spans="1:6" x14ac:dyDescent="0.25">
      <c r="A581" s="7" t="s">
        <v>1650</v>
      </c>
      <c r="B581" s="7" t="s">
        <v>1628</v>
      </c>
      <c r="C581" s="7" t="s">
        <v>1672</v>
      </c>
      <c r="D581" s="7" t="s">
        <v>1529</v>
      </c>
      <c r="E581" s="7" t="s">
        <v>1669</v>
      </c>
      <c r="F581" s="92">
        <f>10000*7.5345</f>
        <v>75345</v>
      </c>
    </row>
    <row r="582" spans="1:6" x14ac:dyDescent="0.25">
      <c r="A582" s="7" t="s">
        <v>1651</v>
      </c>
      <c r="B582" s="7" t="s">
        <v>1628</v>
      </c>
      <c r="C582" s="7" t="s">
        <v>1632</v>
      </c>
      <c r="D582" s="7" t="s">
        <v>1633</v>
      </c>
      <c r="E582" s="7" t="s">
        <v>1669</v>
      </c>
      <c r="F582" s="92">
        <f>13272.28*7.5345</f>
        <v>99999.993660000007</v>
      </c>
    </row>
    <row r="583" spans="1:6" x14ac:dyDescent="0.25">
      <c r="A583" s="7" t="s">
        <v>1652</v>
      </c>
      <c r="B583" s="7" t="s">
        <v>1673</v>
      </c>
      <c r="C583" s="7" t="s">
        <v>1674</v>
      </c>
      <c r="D583" s="7" t="s">
        <v>1662</v>
      </c>
      <c r="E583" s="7" t="s">
        <v>1669</v>
      </c>
      <c r="F583" s="92">
        <f>5000*7.5345</f>
        <v>37672.5</v>
      </c>
    </row>
    <row r="584" spans="1:6" ht="30" x14ac:dyDescent="0.25">
      <c r="A584" s="7" t="s">
        <v>1653</v>
      </c>
      <c r="B584" s="8" t="s">
        <v>1675</v>
      </c>
      <c r="C584" s="7" t="s">
        <v>959</v>
      </c>
      <c r="D584" s="7" t="s">
        <v>1615</v>
      </c>
      <c r="E584" s="7" t="s">
        <v>1676</v>
      </c>
      <c r="F584" s="92">
        <f>150000*7.5345</f>
        <v>1130175</v>
      </c>
    </row>
    <row r="585" spans="1:6" ht="30" x14ac:dyDescent="0.25">
      <c r="A585" s="7" t="s">
        <v>1654</v>
      </c>
      <c r="B585" s="8" t="s">
        <v>1677</v>
      </c>
      <c r="C585" s="7" t="s">
        <v>1678</v>
      </c>
      <c r="D585" s="7" t="s">
        <v>1679</v>
      </c>
      <c r="E585" s="7" t="s">
        <v>1679</v>
      </c>
      <c r="F585" s="92">
        <f>23000*7.5345</f>
        <v>173293.5</v>
      </c>
    </row>
    <row r="586" spans="1:6" ht="45" x14ac:dyDescent="0.25">
      <c r="A586" s="7" t="s">
        <v>1655</v>
      </c>
      <c r="B586" s="8" t="s">
        <v>1680</v>
      </c>
      <c r="C586" s="8" t="s">
        <v>1681</v>
      </c>
      <c r="D586" s="7" t="s">
        <v>1682</v>
      </c>
      <c r="E586" s="7" t="s">
        <v>1683</v>
      </c>
      <c r="F586" s="92">
        <f>2000*7.5345</f>
        <v>15069</v>
      </c>
    </row>
    <row r="587" spans="1:6" ht="45" x14ac:dyDescent="0.25">
      <c r="A587" s="7" t="s">
        <v>1656</v>
      </c>
      <c r="B587" s="8" t="s">
        <v>1684</v>
      </c>
      <c r="C587" s="7" t="s">
        <v>1685</v>
      </c>
      <c r="D587" s="7" t="s">
        <v>1119</v>
      </c>
      <c r="E587" s="7" t="s">
        <v>1683</v>
      </c>
      <c r="F587" s="92">
        <f>245000*7.5345</f>
        <v>1845952.5</v>
      </c>
    </row>
    <row r="588" spans="1:6" ht="30" x14ac:dyDescent="0.25">
      <c r="A588" s="7" t="s">
        <v>1657</v>
      </c>
      <c r="B588" s="8" t="s">
        <v>1686</v>
      </c>
      <c r="C588" s="7" t="s">
        <v>1687</v>
      </c>
      <c r="D588" s="7" t="s">
        <v>1688</v>
      </c>
      <c r="E588" s="7" t="s">
        <v>1688</v>
      </c>
      <c r="F588" s="92">
        <f>226000*7.5345</f>
        <v>1702797</v>
      </c>
    </row>
    <row r="589" spans="1:6" x14ac:dyDescent="0.25">
      <c r="A589" s="7" t="s">
        <v>1658</v>
      </c>
      <c r="B589" s="7" t="s">
        <v>1692</v>
      </c>
      <c r="C589" s="7" t="s">
        <v>1691</v>
      </c>
      <c r="D589" s="7" t="s">
        <v>1689</v>
      </c>
      <c r="E589" s="7" t="s">
        <v>1690</v>
      </c>
      <c r="F589" s="92">
        <f>20000*7.5345</f>
        <v>150690</v>
      </c>
    </row>
    <row r="590" spans="1:6" ht="45" x14ac:dyDescent="0.25">
      <c r="A590" s="7" t="s">
        <v>1659</v>
      </c>
      <c r="B590" s="8" t="s">
        <v>1693</v>
      </c>
      <c r="C590" s="7" t="s">
        <v>1694</v>
      </c>
      <c r="D590" s="7" t="s">
        <v>1688</v>
      </c>
      <c r="E590" s="7" t="s">
        <v>1695</v>
      </c>
      <c r="F590" s="92">
        <f>2000*7.5345</f>
        <v>15069</v>
      </c>
    </row>
    <row r="591" spans="1:6" ht="45" x14ac:dyDescent="0.25">
      <c r="A591" s="7" t="s">
        <v>1660</v>
      </c>
      <c r="B591" s="8" t="s">
        <v>1700</v>
      </c>
      <c r="C591" s="7" t="s">
        <v>1196</v>
      </c>
      <c r="D591" s="7" t="s">
        <v>1701</v>
      </c>
      <c r="E591" s="7" t="s">
        <v>1702</v>
      </c>
      <c r="F591" s="92">
        <f>10000*7.5345</f>
        <v>75345</v>
      </c>
    </row>
    <row r="592" spans="1:6" ht="30" x14ac:dyDescent="0.25">
      <c r="A592" s="7" t="s">
        <v>1661</v>
      </c>
      <c r="B592" s="8" t="s">
        <v>1710</v>
      </c>
      <c r="C592" s="7" t="s">
        <v>1665</v>
      </c>
      <c r="D592" s="7" t="s">
        <v>1711</v>
      </c>
      <c r="E592" s="7" t="s">
        <v>1712</v>
      </c>
      <c r="F592" s="92">
        <f>10000*7.5345</f>
        <v>75345</v>
      </c>
    </row>
    <row r="593" spans="1:6" ht="30" x14ac:dyDescent="0.25">
      <c r="A593" s="7" t="s">
        <v>1703</v>
      </c>
      <c r="B593" s="8" t="s">
        <v>1713</v>
      </c>
      <c r="C593" s="7" t="s">
        <v>1714</v>
      </c>
      <c r="D593" s="7" t="s">
        <v>1711</v>
      </c>
      <c r="E593" s="7" t="s">
        <v>1712</v>
      </c>
      <c r="F593" s="92">
        <f>2518.6*7.5345</f>
        <v>18976.3917</v>
      </c>
    </row>
    <row r="594" spans="1:6" ht="30" x14ac:dyDescent="0.25">
      <c r="A594" s="7" t="s">
        <v>1704</v>
      </c>
      <c r="B594" s="8" t="s">
        <v>1715</v>
      </c>
      <c r="C594" s="7" t="s">
        <v>1159</v>
      </c>
      <c r="D594" s="7" t="s">
        <v>1716</v>
      </c>
      <c r="E594" s="7" t="s">
        <v>1712</v>
      </c>
      <c r="F594" s="92">
        <f>2000*7.5345</f>
        <v>15069</v>
      </c>
    </row>
    <row r="595" spans="1:6" ht="30" x14ac:dyDescent="0.25">
      <c r="A595" s="7" t="s">
        <v>1705</v>
      </c>
      <c r="B595" s="8" t="s">
        <v>1719</v>
      </c>
      <c r="C595" s="7" t="s">
        <v>1720</v>
      </c>
      <c r="D595" s="7" t="s">
        <v>1721</v>
      </c>
      <c r="E595" s="7" t="s">
        <v>1722</v>
      </c>
      <c r="F595" s="92">
        <f>75000*7.5345</f>
        <v>565087.5</v>
      </c>
    </row>
    <row r="596" spans="1:6" ht="30" x14ac:dyDescent="0.25">
      <c r="A596" s="7" t="s">
        <v>1706</v>
      </c>
      <c r="B596" s="8" t="s">
        <v>1723</v>
      </c>
      <c r="C596" s="8" t="s">
        <v>1072</v>
      </c>
      <c r="D596" s="7" t="s">
        <v>1724</v>
      </c>
      <c r="E596" s="7" t="s">
        <v>1725</v>
      </c>
      <c r="F596" s="92">
        <f>150000*7.5345</f>
        <v>1130175</v>
      </c>
    </row>
    <row r="597" spans="1:6" ht="45" x14ac:dyDescent="0.25">
      <c r="A597" s="7" t="s">
        <v>1707</v>
      </c>
      <c r="B597" s="8" t="s">
        <v>1753</v>
      </c>
      <c r="C597" s="7" t="s">
        <v>1126</v>
      </c>
      <c r="D597" s="7" t="s">
        <v>1754</v>
      </c>
      <c r="E597" s="7" t="s">
        <v>1755</v>
      </c>
      <c r="F597" s="92">
        <f>2000*7.5345</f>
        <v>15069</v>
      </c>
    </row>
    <row r="598" spans="1:6" ht="30" x14ac:dyDescent="0.25">
      <c r="A598" s="7" t="s">
        <v>1708</v>
      </c>
      <c r="B598" s="8" t="s">
        <v>1756</v>
      </c>
      <c r="C598" s="7" t="s">
        <v>1473</v>
      </c>
      <c r="D598" s="7" t="s">
        <v>1425</v>
      </c>
      <c r="E598" s="7" t="s">
        <v>1757</v>
      </c>
      <c r="F598" s="92">
        <f>2000*7.5345</f>
        <v>15069</v>
      </c>
    </row>
    <row r="599" spans="1:6" x14ac:dyDescent="0.25">
      <c r="A599" s="7" t="s">
        <v>1709</v>
      </c>
      <c r="B599" s="7" t="s">
        <v>1759</v>
      </c>
      <c r="C599" s="7" t="s">
        <v>1581</v>
      </c>
      <c r="D599" s="7" t="s">
        <v>1757</v>
      </c>
      <c r="E599" s="7" t="s">
        <v>1760</v>
      </c>
      <c r="F599" s="92">
        <f>2000*7.5345</f>
        <v>15069</v>
      </c>
    </row>
    <row r="600" spans="1:6" ht="45" x14ac:dyDescent="0.25">
      <c r="A600" s="7" t="s">
        <v>1726</v>
      </c>
      <c r="B600" s="8" t="s">
        <v>1761</v>
      </c>
      <c r="C600" s="7" t="s">
        <v>1028</v>
      </c>
      <c r="D600" s="7" t="s">
        <v>1762</v>
      </c>
      <c r="E600" s="7" t="s">
        <v>1758</v>
      </c>
      <c r="F600" s="92">
        <f>4000*7.5345</f>
        <v>30138</v>
      </c>
    </row>
    <row r="601" spans="1:6" ht="30" x14ac:dyDescent="0.25">
      <c r="A601" s="7" t="s">
        <v>1727</v>
      </c>
      <c r="B601" s="8" t="s">
        <v>1765</v>
      </c>
      <c r="C601" s="7" t="s">
        <v>1622</v>
      </c>
      <c r="D601" s="7" t="s">
        <v>1215</v>
      </c>
      <c r="E601" s="7" t="s">
        <v>1766</v>
      </c>
      <c r="F601" s="92">
        <f>75000*7.5345</f>
        <v>565087.5</v>
      </c>
    </row>
    <row r="602" spans="1:6" ht="30" x14ac:dyDescent="0.25">
      <c r="A602" s="7" t="s">
        <v>1728</v>
      </c>
      <c r="B602" s="8" t="s">
        <v>1767</v>
      </c>
      <c r="C602" s="7" t="s">
        <v>1768</v>
      </c>
      <c r="D602" s="7" t="s">
        <v>1769</v>
      </c>
      <c r="E602" s="7" t="s">
        <v>1766</v>
      </c>
      <c r="F602" s="92">
        <f>2000*7.5345</f>
        <v>15069</v>
      </c>
    </row>
    <row r="603" spans="1:6" ht="30" x14ac:dyDescent="0.25">
      <c r="A603" s="7" t="s">
        <v>1729</v>
      </c>
      <c r="B603" s="8" t="s">
        <v>1770</v>
      </c>
      <c r="C603" s="7" t="s">
        <v>1105</v>
      </c>
      <c r="D603" s="7" t="s">
        <v>1771</v>
      </c>
      <c r="E603" s="7" t="s">
        <v>1772</v>
      </c>
      <c r="F603" s="92">
        <f>36326.7*7.5345</f>
        <v>273703.52114999999</v>
      </c>
    </row>
    <row r="604" spans="1:6" ht="45" x14ac:dyDescent="0.25">
      <c r="A604" s="7" t="s">
        <v>1730</v>
      </c>
      <c r="B604" s="8" t="s">
        <v>1774</v>
      </c>
      <c r="C604" s="7" t="s">
        <v>1775</v>
      </c>
      <c r="D604" s="7" t="s">
        <v>1766</v>
      </c>
      <c r="E604" s="7" t="s">
        <v>1773</v>
      </c>
      <c r="F604" s="92">
        <f>2000*7.5345</f>
        <v>15069</v>
      </c>
    </row>
    <row r="605" spans="1:6" ht="30" x14ac:dyDescent="0.25">
      <c r="A605" s="7" t="s">
        <v>1731</v>
      </c>
      <c r="B605" s="8" t="s">
        <v>1776</v>
      </c>
      <c r="C605" s="7" t="s">
        <v>1777</v>
      </c>
      <c r="D605" s="7" t="s">
        <v>1722</v>
      </c>
      <c r="E605" s="7" t="s">
        <v>1773</v>
      </c>
      <c r="F605" s="92">
        <f>10000*7.5345</f>
        <v>75345</v>
      </c>
    </row>
    <row r="606" spans="1:6" ht="30" x14ac:dyDescent="0.25">
      <c r="A606" s="7" t="s">
        <v>1732</v>
      </c>
      <c r="B606" s="8" t="s">
        <v>1778</v>
      </c>
      <c r="C606" s="8" t="s">
        <v>948</v>
      </c>
      <c r="D606" s="7" t="s">
        <v>1766</v>
      </c>
      <c r="E606" s="7" t="s">
        <v>1773</v>
      </c>
      <c r="F606" s="92">
        <f>10515.22*7.5345</f>
        <v>79226.925090000004</v>
      </c>
    </row>
    <row r="607" spans="1:6" ht="30" x14ac:dyDescent="0.25">
      <c r="A607" s="7" t="s">
        <v>1733</v>
      </c>
      <c r="B607" s="8" t="s">
        <v>1779</v>
      </c>
      <c r="C607" s="7" t="s">
        <v>1611</v>
      </c>
      <c r="D607" s="7" t="s">
        <v>1766</v>
      </c>
      <c r="E607" s="7" t="s">
        <v>1780</v>
      </c>
      <c r="F607" s="92">
        <f>50043*7.5345</f>
        <v>377048.98350000003</v>
      </c>
    </row>
    <row r="608" spans="1:6" ht="30" x14ac:dyDescent="0.25">
      <c r="A608" s="7" t="s">
        <v>1734</v>
      </c>
      <c r="B608" s="8" t="s">
        <v>1781</v>
      </c>
      <c r="C608" s="7" t="s">
        <v>1782</v>
      </c>
      <c r="D608" s="7" t="s">
        <v>1553</v>
      </c>
      <c r="E608" s="7" t="s">
        <v>1783</v>
      </c>
      <c r="F608" s="92">
        <f>17000*7.5345</f>
        <v>128086.5</v>
      </c>
    </row>
    <row r="609" spans="1:6" ht="30" x14ac:dyDescent="0.25">
      <c r="A609" s="7" t="s">
        <v>1735</v>
      </c>
      <c r="B609" s="8" t="s">
        <v>1785</v>
      </c>
      <c r="C609" s="7" t="s">
        <v>1786</v>
      </c>
      <c r="D609" s="7" t="s">
        <v>1762</v>
      </c>
      <c r="E609" s="7" t="s">
        <v>1787</v>
      </c>
      <c r="F609" s="92">
        <f>75000*7.5345</f>
        <v>565087.5</v>
      </c>
    </row>
    <row r="610" spans="1:6" x14ac:dyDescent="0.25">
      <c r="A610" s="7" t="s">
        <v>1736</v>
      </c>
      <c r="B610" s="7" t="s">
        <v>1788</v>
      </c>
      <c r="C610" s="7" t="s">
        <v>1613</v>
      </c>
      <c r="D610" s="7" t="s">
        <v>1758</v>
      </c>
      <c r="E610" s="7" t="s">
        <v>1789</v>
      </c>
      <c r="F610" s="92">
        <f>10000*7.5345</f>
        <v>75345</v>
      </c>
    </row>
    <row r="611" spans="1:6" ht="30" x14ac:dyDescent="0.25">
      <c r="A611" s="7" t="s">
        <v>1737</v>
      </c>
      <c r="B611" s="8" t="s">
        <v>1791</v>
      </c>
      <c r="C611" s="7" t="s">
        <v>1790</v>
      </c>
      <c r="D611" s="7" t="s">
        <v>1792</v>
      </c>
      <c r="E611" s="7" t="s">
        <v>1793</v>
      </c>
      <c r="F611" s="92">
        <f>4000*7.5345</f>
        <v>30138</v>
      </c>
    </row>
    <row r="612" spans="1:6" ht="30" x14ac:dyDescent="0.25">
      <c r="A612" s="7" t="s">
        <v>1738</v>
      </c>
      <c r="B612" s="8" t="s">
        <v>1794</v>
      </c>
      <c r="C612" s="7" t="s">
        <v>1795</v>
      </c>
      <c r="D612" s="7" t="s">
        <v>1796</v>
      </c>
      <c r="E612" s="61" t="s">
        <v>1797</v>
      </c>
      <c r="F612" s="92">
        <f>1000*7.5345</f>
        <v>7534.5</v>
      </c>
    </row>
    <row r="613" spans="1:6" ht="30" x14ac:dyDescent="0.25">
      <c r="A613" s="7" t="s">
        <v>1739</v>
      </c>
      <c r="B613" s="8" t="s">
        <v>1798</v>
      </c>
      <c r="C613" s="7" t="s">
        <v>862</v>
      </c>
      <c r="D613" s="7" t="s">
        <v>1799</v>
      </c>
      <c r="E613" s="7" t="s">
        <v>1797</v>
      </c>
      <c r="F613" s="92">
        <f>19416.51*7.5345</f>
        <v>146293.69459500001</v>
      </c>
    </row>
    <row r="614" spans="1:6" ht="30" x14ac:dyDescent="0.25">
      <c r="A614" s="7" t="s">
        <v>1740</v>
      </c>
      <c r="B614" s="8" t="s">
        <v>1800</v>
      </c>
      <c r="C614" s="7" t="s">
        <v>1691</v>
      </c>
      <c r="D614" s="7" t="s">
        <v>1801</v>
      </c>
      <c r="E614" s="7" t="s">
        <v>1797</v>
      </c>
      <c r="F614" s="92">
        <f>20000*7.5345</f>
        <v>150690</v>
      </c>
    </row>
    <row r="615" spans="1:6" ht="30" x14ac:dyDescent="0.25">
      <c r="A615" s="7" t="s">
        <v>1741</v>
      </c>
      <c r="B615" s="8" t="s">
        <v>1802</v>
      </c>
      <c r="C615" s="7" t="s">
        <v>1782</v>
      </c>
      <c r="D615" s="7" t="s">
        <v>1803</v>
      </c>
      <c r="E615" s="7" t="s">
        <v>1804</v>
      </c>
      <c r="F615" s="92">
        <f>1000*7.5345</f>
        <v>7534.5</v>
      </c>
    </row>
    <row r="616" spans="1:6" ht="30" x14ac:dyDescent="0.25">
      <c r="A616" s="7" t="s">
        <v>1742</v>
      </c>
      <c r="B616" s="8" t="s">
        <v>1806</v>
      </c>
      <c r="C616" s="7" t="s">
        <v>1665</v>
      </c>
      <c r="D616" s="7" t="s">
        <v>1805</v>
      </c>
      <c r="E616" s="7" t="s">
        <v>1805</v>
      </c>
      <c r="F616" s="92">
        <f>1690*7.5345</f>
        <v>12733.305</v>
      </c>
    </row>
    <row r="617" spans="1:6" ht="45" x14ac:dyDescent="0.25">
      <c r="A617" s="7" t="s">
        <v>1743</v>
      </c>
      <c r="B617" s="8" t="s">
        <v>1807</v>
      </c>
      <c r="C617" s="7" t="s">
        <v>1808</v>
      </c>
      <c r="D617" s="7" t="s">
        <v>1809</v>
      </c>
      <c r="E617" s="7" t="s">
        <v>1810</v>
      </c>
      <c r="F617" s="92">
        <f>10000*7.5345</f>
        <v>75345</v>
      </c>
    </row>
    <row r="618" spans="1:6" ht="45" x14ac:dyDescent="0.25">
      <c r="A618" s="7" t="s">
        <v>1744</v>
      </c>
      <c r="B618" s="8" t="s">
        <v>1811</v>
      </c>
      <c r="C618" s="7" t="s">
        <v>1028</v>
      </c>
      <c r="D618" s="7" t="s">
        <v>1527</v>
      </c>
      <c r="E618" s="7" t="s">
        <v>1812</v>
      </c>
      <c r="F618" s="92">
        <f>1000*7.5345</f>
        <v>7534.5</v>
      </c>
    </row>
    <row r="619" spans="1:6" ht="30" x14ac:dyDescent="0.25">
      <c r="A619" s="7" t="s">
        <v>1745</v>
      </c>
      <c r="B619" s="8" t="s">
        <v>1813</v>
      </c>
      <c r="C619" s="7" t="s">
        <v>1159</v>
      </c>
      <c r="D619" s="7" t="s">
        <v>1716</v>
      </c>
      <c r="E619" s="7" t="s">
        <v>1814</v>
      </c>
      <c r="F619" s="92">
        <f>3000*7.5345</f>
        <v>22603.5</v>
      </c>
    </row>
    <row r="620" spans="1:6" ht="30" x14ac:dyDescent="0.25">
      <c r="A620" s="7" t="s">
        <v>1746</v>
      </c>
      <c r="B620" s="8" t="s">
        <v>1815</v>
      </c>
      <c r="C620" s="7" t="s">
        <v>1816</v>
      </c>
      <c r="D620" s="7" t="s">
        <v>1817</v>
      </c>
      <c r="E620" s="7" t="s">
        <v>1818</v>
      </c>
      <c r="F620" s="92">
        <f>11324.55*7.5345</f>
        <v>85324.821974999999</v>
      </c>
    </row>
    <row r="621" spans="1:6" ht="35.25" customHeight="1" x14ac:dyDescent="0.25">
      <c r="A621" s="7" t="s">
        <v>1747</v>
      </c>
      <c r="B621" s="8" t="s">
        <v>1819</v>
      </c>
      <c r="C621" s="8" t="s">
        <v>478</v>
      </c>
      <c r="D621" s="7" t="s">
        <v>1820</v>
      </c>
      <c r="E621" s="7" t="s">
        <v>1821</v>
      </c>
      <c r="F621" s="92">
        <f>26880*7.5345</f>
        <v>202527.36000000002</v>
      </c>
    </row>
    <row r="622" spans="1:6" ht="30" x14ac:dyDescent="0.25">
      <c r="A622" s="7" t="s">
        <v>1748</v>
      </c>
      <c r="B622" s="8" t="s">
        <v>1822</v>
      </c>
      <c r="C622" s="8" t="s">
        <v>1823</v>
      </c>
      <c r="D622" s="7" t="s">
        <v>1821</v>
      </c>
      <c r="E622" s="7" t="s">
        <v>1824</v>
      </c>
      <c r="F622" s="92">
        <f>10000*7.5345</f>
        <v>75345</v>
      </c>
    </row>
    <row r="623" spans="1:6" ht="45" x14ac:dyDescent="0.25">
      <c r="A623" s="7" t="s">
        <v>1749</v>
      </c>
      <c r="B623" s="8" t="s">
        <v>1825</v>
      </c>
      <c r="C623" s="8" t="s">
        <v>1235</v>
      </c>
      <c r="D623" s="7" t="s">
        <v>1826</v>
      </c>
      <c r="E623" s="7" t="s">
        <v>1827</v>
      </c>
      <c r="F623" s="92">
        <f>7.5345*3000</f>
        <v>22603.5</v>
      </c>
    </row>
    <row r="624" spans="1:6" ht="30" x14ac:dyDescent="0.25">
      <c r="A624" s="7" t="s">
        <v>1750</v>
      </c>
      <c r="B624" s="8" t="s">
        <v>1839</v>
      </c>
      <c r="C624" s="8" t="s">
        <v>1816</v>
      </c>
      <c r="D624" s="7" t="s">
        <v>1840</v>
      </c>
      <c r="E624" s="7" t="s">
        <v>1827</v>
      </c>
      <c r="F624" s="92">
        <f>3902.67*7.5345</f>
        <v>29404.667115000004</v>
      </c>
    </row>
    <row r="625" spans="1:6" x14ac:dyDescent="0.25">
      <c r="A625" s="7" t="s">
        <v>1751</v>
      </c>
      <c r="B625" s="8" t="s">
        <v>511</v>
      </c>
      <c r="C625" s="8" t="s">
        <v>1841</v>
      </c>
      <c r="D625" s="7" t="s">
        <v>1797</v>
      </c>
      <c r="E625" s="7" t="s">
        <v>1842</v>
      </c>
      <c r="F625" s="92">
        <f>20000*7.5345</f>
        <v>150690</v>
      </c>
    </row>
    <row r="626" spans="1:6" ht="30" x14ac:dyDescent="0.25">
      <c r="A626" s="7" t="s">
        <v>1752</v>
      </c>
      <c r="B626" s="8" t="s">
        <v>1843</v>
      </c>
      <c r="C626" s="8" t="s">
        <v>1194</v>
      </c>
      <c r="D626" s="7" t="s">
        <v>1814</v>
      </c>
      <c r="E626" s="7" t="s">
        <v>1844</v>
      </c>
      <c r="F626" s="92">
        <f>101622.06*7.5345</f>
        <v>765671.41107000003</v>
      </c>
    </row>
    <row r="627" spans="1:6" ht="30" x14ac:dyDescent="0.25">
      <c r="A627" s="7" t="s">
        <v>1828</v>
      </c>
      <c r="B627" s="8" t="s">
        <v>1845</v>
      </c>
      <c r="C627" s="8" t="s">
        <v>1611</v>
      </c>
      <c r="D627" s="7" t="s">
        <v>1846</v>
      </c>
      <c r="E627" s="7" t="s">
        <v>1847</v>
      </c>
      <c r="F627" s="92">
        <f>7587.52*7.5345</f>
        <v>57168.169440000005</v>
      </c>
    </row>
    <row r="628" spans="1:6" ht="45" x14ac:dyDescent="0.25">
      <c r="A628" s="7" t="s">
        <v>1829</v>
      </c>
      <c r="B628" s="8" t="s">
        <v>1848</v>
      </c>
      <c r="C628" s="8" t="s">
        <v>1849</v>
      </c>
      <c r="D628" s="7" t="s">
        <v>1850</v>
      </c>
      <c r="E628" s="7" t="s">
        <v>1851</v>
      </c>
      <c r="F628" s="92">
        <f>20000*7.5345</f>
        <v>150690</v>
      </c>
    </row>
    <row r="629" spans="1:6" ht="30" x14ac:dyDescent="0.25">
      <c r="A629" s="7" t="s">
        <v>1830</v>
      </c>
      <c r="B629" s="8" t="s">
        <v>1852</v>
      </c>
      <c r="C629" s="7" t="s">
        <v>1853</v>
      </c>
      <c r="D629" s="7" t="s">
        <v>1844</v>
      </c>
      <c r="E629" s="7" t="s">
        <v>1854</v>
      </c>
      <c r="F629" s="92">
        <f>20000*7.5345</f>
        <v>150690</v>
      </c>
    </row>
    <row r="630" spans="1:6" ht="45" x14ac:dyDescent="0.25">
      <c r="A630" s="7" t="s">
        <v>1831</v>
      </c>
      <c r="B630" s="8" t="s">
        <v>1855</v>
      </c>
      <c r="C630" s="7" t="s">
        <v>1547</v>
      </c>
      <c r="D630" s="7" t="s">
        <v>1711</v>
      </c>
      <c r="E630" s="7" t="s">
        <v>1854</v>
      </c>
      <c r="F630" s="92">
        <f>22000*7.5345</f>
        <v>165759</v>
      </c>
    </row>
    <row r="631" spans="1:6" ht="30" x14ac:dyDescent="0.25">
      <c r="A631" s="7" t="s">
        <v>1832</v>
      </c>
      <c r="B631" s="8" t="s">
        <v>1856</v>
      </c>
      <c r="C631" s="7" t="s">
        <v>1262</v>
      </c>
      <c r="D631" s="7" t="s">
        <v>1857</v>
      </c>
      <c r="E631" s="7" t="s">
        <v>1854</v>
      </c>
      <c r="F631" s="92">
        <f>10000*7.5345</f>
        <v>75345</v>
      </c>
    </row>
    <row r="632" spans="1:6" ht="45" x14ac:dyDescent="0.25">
      <c r="A632" s="7" t="s">
        <v>1833</v>
      </c>
      <c r="B632" s="8" t="s">
        <v>1858</v>
      </c>
      <c r="C632" s="7" t="s">
        <v>1685</v>
      </c>
      <c r="D632" s="7" t="s">
        <v>1859</v>
      </c>
      <c r="E632" s="7" t="s">
        <v>1860</v>
      </c>
      <c r="F632" s="7">
        <f>75000*7.5345</f>
        <v>565087.5</v>
      </c>
    </row>
    <row r="633" spans="1:6" ht="30" x14ac:dyDescent="0.25">
      <c r="A633" s="7" t="s">
        <v>1834</v>
      </c>
      <c r="B633" s="8" t="s">
        <v>1861</v>
      </c>
      <c r="C633" s="8" t="s">
        <v>862</v>
      </c>
      <c r="D633" s="7" t="s">
        <v>1862</v>
      </c>
      <c r="E633" s="7" t="s">
        <v>1863</v>
      </c>
      <c r="F633" s="92">
        <f>18841.5*7.5345</f>
        <v>141961.28174999999</v>
      </c>
    </row>
    <row r="634" spans="1:6" ht="45" x14ac:dyDescent="0.25">
      <c r="A634" s="7" t="s">
        <v>1835</v>
      </c>
      <c r="B634" s="8" t="s">
        <v>1864</v>
      </c>
      <c r="C634" s="7" t="s">
        <v>1865</v>
      </c>
      <c r="D634" s="7" t="s">
        <v>1585</v>
      </c>
      <c r="E634" s="7" t="s">
        <v>1866</v>
      </c>
      <c r="F634" s="92">
        <f>5000*7.5345</f>
        <v>37672.5</v>
      </c>
    </row>
    <row r="635" spans="1:6" ht="29.25" customHeight="1" x14ac:dyDescent="0.25">
      <c r="A635" s="7" t="s">
        <v>1836</v>
      </c>
      <c r="B635" s="8" t="s">
        <v>1867</v>
      </c>
      <c r="C635" s="7" t="s">
        <v>1868</v>
      </c>
      <c r="D635" s="7" t="s">
        <v>1869</v>
      </c>
      <c r="E635" s="7" t="s">
        <v>1866</v>
      </c>
      <c r="F635" s="92">
        <f>10000*7.5345</f>
        <v>75345</v>
      </c>
    </row>
    <row r="636" spans="1:6" ht="29.25" customHeight="1" x14ac:dyDescent="0.25">
      <c r="A636" s="7" t="s">
        <v>1837</v>
      </c>
      <c r="B636" s="8" t="s">
        <v>1879</v>
      </c>
      <c r="C636" s="7" t="s">
        <v>1028</v>
      </c>
      <c r="D636" s="7" t="s">
        <v>1247</v>
      </c>
      <c r="E636" s="7" t="s">
        <v>1878</v>
      </c>
      <c r="F636" s="92">
        <f>2000*7.5345</f>
        <v>15069</v>
      </c>
    </row>
    <row r="637" spans="1:6" ht="29.25" customHeight="1" x14ac:dyDescent="0.25">
      <c r="A637" s="7" t="s">
        <v>1838</v>
      </c>
      <c r="B637" s="8" t="s">
        <v>1880</v>
      </c>
      <c r="C637" s="7" t="s">
        <v>1881</v>
      </c>
      <c r="D637" s="7" t="s">
        <v>1882</v>
      </c>
      <c r="E637" s="7" t="s">
        <v>1878</v>
      </c>
      <c r="F637" s="92">
        <f>75000*7.5345</f>
        <v>565087.5</v>
      </c>
    </row>
    <row r="638" spans="1:6" ht="29.25" customHeight="1" x14ac:dyDescent="0.25">
      <c r="A638" s="7" t="s">
        <v>1870</v>
      </c>
      <c r="B638" s="8" t="s">
        <v>1883</v>
      </c>
      <c r="C638" s="7" t="s">
        <v>1884</v>
      </c>
      <c r="D638" s="7" t="s">
        <v>971</v>
      </c>
      <c r="E638" s="7" t="s">
        <v>1878</v>
      </c>
      <c r="F638" s="92">
        <f>30000*7.5345</f>
        <v>226035</v>
      </c>
    </row>
    <row r="639" spans="1:6" ht="29.25" customHeight="1" x14ac:dyDescent="0.25">
      <c r="A639" s="7" t="s">
        <v>1871</v>
      </c>
      <c r="B639" s="8" t="s">
        <v>1885</v>
      </c>
      <c r="C639" s="7" t="s">
        <v>1886</v>
      </c>
      <c r="D639" s="7" t="s">
        <v>1887</v>
      </c>
      <c r="E639" s="7" t="s">
        <v>1888</v>
      </c>
      <c r="F639" s="92">
        <f>10000*7.5345</f>
        <v>75345</v>
      </c>
    </row>
    <row r="640" spans="1:6" ht="29.25" customHeight="1" x14ac:dyDescent="0.25">
      <c r="A640" s="7" t="s">
        <v>1872</v>
      </c>
      <c r="B640" s="8" t="s">
        <v>1889</v>
      </c>
      <c r="C640" s="7" t="s">
        <v>1196</v>
      </c>
      <c r="D640" s="7" t="s">
        <v>1766</v>
      </c>
      <c r="E640" s="7" t="s">
        <v>1890</v>
      </c>
      <c r="F640" s="92">
        <f>2000*7.5345</f>
        <v>15069</v>
      </c>
    </row>
    <row r="641" spans="1:6" ht="29.25" customHeight="1" x14ac:dyDescent="0.25">
      <c r="A641" s="7" t="s">
        <v>1873</v>
      </c>
      <c r="B641" s="8" t="s">
        <v>1891</v>
      </c>
      <c r="C641" s="7" t="s">
        <v>1196</v>
      </c>
      <c r="D641" s="7" t="s">
        <v>1892</v>
      </c>
      <c r="E641" s="7" t="s">
        <v>1890</v>
      </c>
      <c r="F641" s="92">
        <f>1000*7.5345</f>
        <v>7534.5</v>
      </c>
    </row>
    <row r="642" spans="1:6" ht="45" x14ac:dyDescent="0.25">
      <c r="A642" s="7" t="s">
        <v>1874</v>
      </c>
      <c r="B642" s="8" t="s">
        <v>1893</v>
      </c>
      <c r="C642" s="7" t="s">
        <v>381</v>
      </c>
      <c r="D642" s="7" t="s">
        <v>1894</v>
      </c>
      <c r="E642" s="7" t="s">
        <v>1890</v>
      </c>
      <c r="F642" s="92">
        <f>2000*7.5345</f>
        <v>15069</v>
      </c>
    </row>
    <row r="643" spans="1:6" ht="45" x14ac:dyDescent="0.25">
      <c r="A643" s="7" t="s">
        <v>1875</v>
      </c>
      <c r="B643" s="8" t="s">
        <v>1895</v>
      </c>
      <c r="C643" s="7" t="s">
        <v>1884</v>
      </c>
      <c r="D643" s="7" t="s">
        <v>1888</v>
      </c>
      <c r="E643" s="7" t="s">
        <v>1896</v>
      </c>
      <c r="F643" s="92">
        <f>33358.05*7.5345</f>
        <v>251336.22772500003</v>
      </c>
    </row>
    <row r="644" spans="1:6" ht="45" x14ac:dyDescent="0.25">
      <c r="A644" s="7" t="s">
        <v>1876</v>
      </c>
      <c r="B644" s="8" t="s">
        <v>1911</v>
      </c>
      <c r="C644" s="7" t="s">
        <v>1386</v>
      </c>
      <c r="D644" s="7" t="s">
        <v>1697</v>
      </c>
      <c r="E644" s="7" t="s">
        <v>1912</v>
      </c>
      <c r="F644" s="92">
        <f>150000*7.5345</f>
        <v>1130175</v>
      </c>
    </row>
    <row r="645" spans="1:6" ht="45" x14ac:dyDescent="0.25">
      <c r="A645" s="7" t="s">
        <v>1877</v>
      </c>
      <c r="B645" s="8" t="s">
        <v>1913</v>
      </c>
      <c r="C645" s="7" t="s">
        <v>1685</v>
      </c>
      <c r="D645" s="7" t="s">
        <v>1914</v>
      </c>
      <c r="E645" s="7" t="s">
        <v>1912</v>
      </c>
      <c r="F645" s="92">
        <f>150000*7.5345</f>
        <v>1130175</v>
      </c>
    </row>
    <row r="646" spans="1:6" ht="45" x14ac:dyDescent="0.25">
      <c r="A646" s="7" t="s">
        <v>1897</v>
      </c>
      <c r="B646" s="8" t="s">
        <v>1915</v>
      </c>
      <c r="C646" s="7" t="s">
        <v>1916</v>
      </c>
      <c r="D646" s="7" t="s">
        <v>1917</v>
      </c>
      <c r="E646" s="7" t="s">
        <v>1918</v>
      </c>
      <c r="F646" s="92">
        <f>4000*7.5345</f>
        <v>30138</v>
      </c>
    </row>
    <row r="647" spans="1:6" ht="45" x14ac:dyDescent="0.25">
      <c r="A647" s="7" t="s">
        <v>1898</v>
      </c>
      <c r="B647" s="8" t="s">
        <v>1919</v>
      </c>
      <c r="C647" s="7" t="s">
        <v>1468</v>
      </c>
      <c r="D647" s="7" t="s">
        <v>1920</v>
      </c>
      <c r="E647" s="7" t="s">
        <v>1921</v>
      </c>
      <c r="F647" s="92">
        <f>2000*7.5345</f>
        <v>15069</v>
      </c>
    </row>
    <row r="648" spans="1:6" ht="30" x14ac:dyDescent="0.25">
      <c r="A648" s="7" t="s">
        <v>1899</v>
      </c>
      <c r="B648" s="8" t="s">
        <v>1922</v>
      </c>
      <c r="C648" s="7" t="s">
        <v>1923</v>
      </c>
      <c r="D648" s="7" t="s">
        <v>1924</v>
      </c>
      <c r="E648" s="7" t="s">
        <v>1921</v>
      </c>
      <c r="F648" s="92">
        <f>10000*7.5345</f>
        <v>75345</v>
      </c>
    </row>
    <row r="649" spans="1:6" ht="45" x14ac:dyDescent="0.25">
      <c r="A649" s="7" t="s">
        <v>1900</v>
      </c>
      <c r="B649" s="8" t="s">
        <v>1927</v>
      </c>
      <c r="C649" s="7" t="s">
        <v>803</v>
      </c>
      <c r="D649" s="7" t="s">
        <v>1928</v>
      </c>
      <c r="E649" s="7" t="s">
        <v>1929</v>
      </c>
      <c r="F649" s="92">
        <f>150000*7.5345</f>
        <v>1130175</v>
      </c>
    </row>
    <row r="650" spans="1:6" ht="30" x14ac:dyDescent="0.25">
      <c r="A650" s="7" t="s">
        <v>1901</v>
      </c>
      <c r="B650" s="8" t="s">
        <v>1930</v>
      </c>
      <c r="C650" s="7" t="s">
        <v>1235</v>
      </c>
      <c r="D650" s="7" t="s">
        <v>1931</v>
      </c>
      <c r="E650" s="7" t="s">
        <v>1932</v>
      </c>
      <c r="F650" s="92">
        <f>20000*7.5345</f>
        <v>150690</v>
      </c>
    </row>
    <row r="651" spans="1:6" ht="30" x14ac:dyDescent="0.25">
      <c r="A651" s="7" t="s">
        <v>1902</v>
      </c>
      <c r="B651" s="8" t="s">
        <v>1933</v>
      </c>
      <c r="C651" s="7" t="s">
        <v>1471</v>
      </c>
      <c r="D651" s="7" t="s">
        <v>1921</v>
      </c>
      <c r="E651" s="7" t="s">
        <v>1932</v>
      </c>
      <c r="F651" s="92">
        <f>2000*7.5345</f>
        <v>15069</v>
      </c>
    </row>
    <row r="652" spans="1:6" ht="30" x14ac:dyDescent="0.25">
      <c r="A652" s="7" t="s">
        <v>1903</v>
      </c>
      <c r="B652" s="8" t="s">
        <v>1934</v>
      </c>
      <c r="C652" s="7" t="s">
        <v>937</v>
      </c>
      <c r="D652" s="7" t="s">
        <v>1932</v>
      </c>
      <c r="E652" s="7" t="s">
        <v>1932</v>
      </c>
      <c r="F652" s="92">
        <f>34000*7.5345</f>
        <v>256173</v>
      </c>
    </row>
    <row r="653" spans="1:6" ht="30" x14ac:dyDescent="0.25">
      <c r="A653" s="7" t="s">
        <v>1904</v>
      </c>
      <c r="B653" s="8" t="s">
        <v>1935</v>
      </c>
      <c r="C653" s="7" t="s">
        <v>1465</v>
      </c>
      <c r="D653" s="7" t="s">
        <v>1929</v>
      </c>
      <c r="E653" s="7" t="s">
        <v>1936</v>
      </c>
      <c r="F653" s="92">
        <f>15000*7.5345</f>
        <v>113017.5</v>
      </c>
    </row>
    <row r="654" spans="1:6" ht="45" x14ac:dyDescent="0.25">
      <c r="A654" s="7" t="s">
        <v>1905</v>
      </c>
      <c r="B654" s="8" t="s">
        <v>1937</v>
      </c>
      <c r="C654" s="7" t="s">
        <v>1611</v>
      </c>
      <c r="D654" s="7" t="s">
        <v>1938</v>
      </c>
      <c r="E654" s="7" t="s">
        <v>1939</v>
      </c>
      <c r="F654" s="92">
        <f>22282.99*7.5345</f>
        <v>167891.18815500001</v>
      </c>
    </row>
    <row r="655" spans="1:6" x14ac:dyDescent="0.25">
      <c r="A655" s="7" t="s">
        <v>1906</v>
      </c>
      <c r="B655" s="8"/>
      <c r="C655" s="7"/>
      <c r="D655" s="7"/>
      <c r="E655" s="7"/>
      <c r="F655" s="92"/>
    </row>
    <row r="656" spans="1:6" x14ac:dyDescent="0.25">
      <c r="A656" s="7" t="s">
        <v>1907</v>
      </c>
      <c r="B656" s="8"/>
      <c r="C656" s="7"/>
      <c r="D656" s="7"/>
      <c r="E656" s="7"/>
      <c r="F656" s="92"/>
    </row>
    <row r="657" spans="1:8" x14ac:dyDescent="0.25">
      <c r="A657" s="7" t="s">
        <v>1908</v>
      </c>
      <c r="B657" s="8"/>
      <c r="C657" s="7"/>
      <c r="D657" s="7"/>
      <c r="E657" s="7"/>
      <c r="F657" s="92"/>
    </row>
    <row r="658" spans="1:8" x14ac:dyDescent="0.25">
      <c r="A658" s="7" t="s">
        <v>1909</v>
      </c>
      <c r="B658" s="8"/>
      <c r="C658" s="7"/>
      <c r="D658" s="7"/>
      <c r="E658" s="7"/>
      <c r="F658" s="92"/>
    </row>
    <row r="659" spans="1:8" x14ac:dyDescent="0.25">
      <c r="A659" s="7" t="s">
        <v>1910</v>
      </c>
      <c r="B659" s="8"/>
      <c r="C659" s="7"/>
      <c r="D659" s="7"/>
      <c r="E659" s="7"/>
      <c r="F659" s="92"/>
    </row>
    <row r="660" spans="1:8" x14ac:dyDescent="0.25">
      <c r="A660" s="7"/>
      <c r="B660" s="8"/>
      <c r="C660" s="7"/>
      <c r="D660" s="7"/>
      <c r="E660" s="7"/>
      <c r="F660" s="92">
        <f>183963214.24+F592+F593+F594+F595+F596+F597+F598-50000+F599+F600+F601+F602+F603+F604+F605+F606+F607+F608+F609+F610+F611+F612+F613+F614+F615-50138-2339.99+F616+F617+F618-150690+F619+F620+F621+F622+F623+F624+F625+F626+F627+F628-301380+F629+F630+F631+F632+F633+F634+F635+F636+F637+F638+F639+F640+F641+F642+F643-1695262.5+F644+F645+F646+F647+F648+F649+F650+F651+F652+F653+F654</f>
        <v>194358625.69826499</v>
      </c>
    </row>
    <row r="661" spans="1:8" x14ac:dyDescent="0.25">
      <c r="A661" s="7"/>
      <c r="B661" s="7"/>
      <c r="C661" s="7"/>
      <c r="D661" s="7"/>
      <c r="E661" s="7"/>
      <c r="F661" s="93"/>
    </row>
    <row r="662" spans="1:8" x14ac:dyDescent="0.25">
      <c r="A662" s="7"/>
      <c r="B662" s="8"/>
      <c r="C662" s="17"/>
      <c r="D662" s="8"/>
      <c r="E662" s="14"/>
      <c r="F662" s="83"/>
    </row>
    <row r="663" spans="1:8" ht="31.5" x14ac:dyDescent="0.35">
      <c r="B663" s="13"/>
      <c r="D663" s="47" t="s">
        <v>374</v>
      </c>
      <c r="E663" s="48">
        <v>991414</v>
      </c>
      <c r="F663" s="90">
        <f>194358625.7/7.5345-0.48</f>
        <v>25795822.16251111</v>
      </c>
    </row>
    <row r="664" spans="1:8" ht="31.5" x14ac:dyDescent="0.35">
      <c r="B664" s="13"/>
      <c r="C664" s="5" t="s">
        <v>373</v>
      </c>
      <c r="D664" s="47" t="s">
        <v>778</v>
      </c>
      <c r="E664" s="48">
        <v>991910</v>
      </c>
      <c r="F664" s="90">
        <f>11769.64/7.5345</f>
        <v>1562.0996748291193</v>
      </c>
    </row>
    <row r="665" spans="1:8" ht="19.5" x14ac:dyDescent="0.3">
      <c r="D665" s="47" t="s">
        <v>375</v>
      </c>
      <c r="F665" s="91">
        <f>F663-F664</f>
        <v>25794260.062836282</v>
      </c>
      <c r="G665" s="28" t="s">
        <v>1932</v>
      </c>
      <c r="H665" s="28"/>
    </row>
    <row r="666" spans="1:8" x14ac:dyDescent="0.25">
      <c r="B666" s="2"/>
    </row>
  </sheetData>
  <autoFilter ref="A7:F7" xr:uid="{00000000-0009-0000-0000-000000000000}"/>
  <phoneticPr fontId="15" type="noConversion"/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8"/>
  <sheetViews>
    <sheetView tabSelected="1" topLeftCell="A76" workbookViewId="0">
      <selection activeCell="C81" sqref="C81"/>
    </sheetView>
  </sheetViews>
  <sheetFormatPr defaultRowHeight="15" x14ac:dyDescent="0.25"/>
  <cols>
    <col min="1" max="1" width="5.140625" customWidth="1"/>
    <col min="2" max="2" width="34.5703125" customWidth="1"/>
    <col min="3" max="5" width="29.42578125" style="5" customWidth="1"/>
    <col min="6" max="6" width="13.5703125" customWidth="1"/>
    <col min="12" max="12" width="13.85546875" bestFit="1" customWidth="1"/>
  </cols>
  <sheetData>
    <row r="1" spans="1:5" x14ac:dyDescent="0.25">
      <c r="A1" s="1"/>
      <c r="B1" s="1" t="s">
        <v>162</v>
      </c>
    </row>
    <row r="2" spans="1:5" ht="26.25" x14ac:dyDescent="0.4">
      <c r="B2" s="19" t="s">
        <v>161</v>
      </c>
    </row>
    <row r="3" spans="1:5" ht="26.25" x14ac:dyDescent="0.4">
      <c r="B3" s="19"/>
    </row>
    <row r="4" spans="1:5" ht="54" customHeight="1" x14ac:dyDescent="0.25"/>
    <row r="5" spans="1:5" ht="58.5" customHeight="1" x14ac:dyDescent="0.25">
      <c r="A5" s="3" t="s">
        <v>0</v>
      </c>
      <c r="B5" s="4" t="s">
        <v>1</v>
      </c>
      <c r="C5" s="4" t="s">
        <v>2</v>
      </c>
      <c r="D5" s="4" t="s">
        <v>3</v>
      </c>
      <c r="E5" s="20" t="s">
        <v>160</v>
      </c>
    </row>
    <row r="6" spans="1:5" ht="56.25" customHeight="1" x14ac:dyDescent="0.25">
      <c r="A6" s="7">
        <v>1</v>
      </c>
      <c r="B6" s="8" t="s">
        <v>163</v>
      </c>
      <c r="C6" s="14" t="s">
        <v>162</v>
      </c>
      <c r="D6" s="14" t="s">
        <v>164</v>
      </c>
      <c r="E6" s="10">
        <v>0</v>
      </c>
    </row>
    <row r="7" spans="1:5" ht="60" x14ac:dyDescent="0.25">
      <c r="A7" s="7">
        <v>2</v>
      </c>
      <c r="B7" s="8" t="s">
        <v>166</v>
      </c>
      <c r="C7" s="14" t="s">
        <v>162</v>
      </c>
      <c r="D7" s="14" t="s">
        <v>165</v>
      </c>
      <c r="E7" s="10">
        <v>0</v>
      </c>
    </row>
    <row r="8" spans="1:5" ht="45" x14ac:dyDescent="0.25">
      <c r="A8" s="7">
        <v>3</v>
      </c>
      <c r="B8" s="8" t="s">
        <v>167</v>
      </c>
      <c r="C8" s="14" t="s">
        <v>162</v>
      </c>
      <c r="D8" s="14" t="s">
        <v>168</v>
      </c>
      <c r="E8" s="10">
        <v>0</v>
      </c>
    </row>
    <row r="9" spans="1:5" ht="30" x14ac:dyDescent="0.25">
      <c r="A9" s="7">
        <v>4</v>
      </c>
      <c r="B9" s="8" t="s">
        <v>169</v>
      </c>
      <c r="C9" s="14" t="s">
        <v>162</v>
      </c>
      <c r="D9" s="14" t="s">
        <v>168</v>
      </c>
      <c r="E9" s="10">
        <v>0</v>
      </c>
    </row>
    <row r="10" spans="1:5" ht="60" x14ac:dyDescent="0.25">
      <c r="A10" s="7">
        <v>5</v>
      </c>
      <c r="B10" s="8" t="s">
        <v>170</v>
      </c>
      <c r="C10" s="14" t="s">
        <v>162</v>
      </c>
      <c r="D10" s="14" t="s">
        <v>171</v>
      </c>
      <c r="E10" s="10">
        <v>0</v>
      </c>
    </row>
    <row r="11" spans="1:5" ht="45" x14ac:dyDescent="0.25">
      <c r="A11" s="7">
        <v>6</v>
      </c>
      <c r="B11" s="8" t="s">
        <v>172</v>
      </c>
      <c r="C11" s="14" t="s">
        <v>162</v>
      </c>
      <c r="D11" s="14" t="s">
        <v>173</v>
      </c>
      <c r="E11" s="10">
        <v>0</v>
      </c>
    </row>
    <row r="12" spans="1:5" ht="45" x14ac:dyDescent="0.25">
      <c r="A12" s="7">
        <v>7</v>
      </c>
      <c r="B12" s="8" t="s">
        <v>174</v>
      </c>
      <c r="C12" s="14" t="s">
        <v>162</v>
      </c>
      <c r="D12" s="14" t="s">
        <v>173</v>
      </c>
      <c r="E12" s="10">
        <v>0</v>
      </c>
    </row>
    <row r="13" spans="1:5" ht="45" x14ac:dyDescent="0.25">
      <c r="A13" s="7">
        <v>8</v>
      </c>
      <c r="B13" s="8" t="s">
        <v>175</v>
      </c>
      <c r="C13" s="14" t="s">
        <v>162</v>
      </c>
      <c r="D13" s="14" t="s">
        <v>154</v>
      </c>
      <c r="E13" s="10">
        <v>0</v>
      </c>
    </row>
    <row r="14" spans="1:5" ht="45" x14ac:dyDescent="0.25">
      <c r="A14" s="7">
        <v>9</v>
      </c>
      <c r="B14" s="8" t="s">
        <v>176</v>
      </c>
      <c r="C14" s="14" t="s">
        <v>162</v>
      </c>
      <c r="D14" s="14" t="s">
        <v>154</v>
      </c>
      <c r="E14" s="10">
        <v>0</v>
      </c>
    </row>
    <row r="15" spans="1:5" ht="75" x14ac:dyDescent="0.25">
      <c r="A15" s="7">
        <v>10</v>
      </c>
      <c r="B15" s="8" t="s">
        <v>189</v>
      </c>
      <c r="C15" s="14" t="s">
        <v>162</v>
      </c>
      <c r="D15" s="14" t="s">
        <v>187</v>
      </c>
      <c r="E15" s="11">
        <v>1000000</v>
      </c>
    </row>
    <row r="16" spans="1:5" ht="75" x14ac:dyDescent="0.25">
      <c r="A16" s="7">
        <v>11</v>
      </c>
      <c r="B16" s="8" t="s">
        <v>190</v>
      </c>
      <c r="C16" s="14" t="s">
        <v>162</v>
      </c>
      <c r="D16" s="14" t="s">
        <v>188</v>
      </c>
      <c r="E16" s="10">
        <v>500000</v>
      </c>
    </row>
    <row r="17" spans="1:6" ht="30" x14ac:dyDescent="0.25">
      <c r="A17" s="7">
        <v>12</v>
      </c>
      <c r="B17" s="8" t="s">
        <v>183</v>
      </c>
      <c r="C17" s="14" t="s">
        <v>162</v>
      </c>
      <c r="D17" s="14" t="s">
        <v>191</v>
      </c>
      <c r="E17" s="10">
        <v>100000</v>
      </c>
    </row>
    <row r="18" spans="1:6" ht="30" x14ac:dyDescent="0.25">
      <c r="A18" s="7">
        <v>13</v>
      </c>
      <c r="B18" s="8" t="s">
        <v>184</v>
      </c>
      <c r="C18" s="14" t="s">
        <v>162</v>
      </c>
      <c r="D18" s="14" t="s">
        <v>192</v>
      </c>
      <c r="E18" s="10">
        <v>208666.17</v>
      </c>
    </row>
    <row r="19" spans="1:6" ht="41.25" customHeight="1" x14ac:dyDescent="0.25">
      <c r="A19" s="7">
        <v>14</v>
      </c>
      <c r="B19" s="8" t="s">
        <v>253</v>
      </c>
      <c r="C19" s="14" t="s">
        <v>162</v>
      </c>
      <c r="D19" s="14" t="s">
        <v>254</v>
      </c>
      <c r="E19" s="11">
        <v>0</v>
      </c>
      <c r="F19" s="21"/>
    </row>
    <row r="20" spans="1:6" ht="41.25" customHeight="1" x14ac:dyDescent="0.25">
      <c r="A20" s="7">
        <v>15</v>
      </c>
      <c r="B20" s="8" t="s">
        <v>256</v>
      </c>
      <c r="C20" s="14" t="s">
        <v>162</v>
      </c>
      <c r="D20" s="14" t="s">
        <v>267</v>
      </c>
      <c r="E20" s="10">
        <v>0</v>
      </c>
      <c r="F20" s="21"/>
    </row>
    <row r="21" spans="1:6" ht="41.25" customHeight="1" x14ac:dyDescent="0.25">
      <c r="A21" s="7">
        <v>16</v>
      </c>
      <c r="B21" s="8" t="s">
        <v>257</v>
      </c>
      <c r="C21" s="14" t="s">
        <v>162</v>
      </c>
      <c r="D21" s="14" t="s">
        <v>268</v>
      </c>
      <c r="E21" s="10">
        <v>0</v>
      </c>
      <c r="F21" s="21"/>
    </row>
    <row r="22" spans="1:6" ht="41.25" customHeight="1" x14ac:dyDescent="0.25">
      <c r="A22" s="7">
        <v>17</v>
      </c>
      <c r="B22" s="8" t="s">
        <v>258</v>
      </c>
      <c r="C22" s="14" t="s">
        <v>162</v>
      </c>
      <c r="D22" s="14" t="s">
        <v>268</v>
      </c>
      <c r="E22" s="10">
        <v>0</v>
      </c>
      <c r="F22" s="21"/>
    </row>
    <row r="23" spans="1:6" ht="41.25" customHeight="1" x14ac:dyDescent="0.25">
      <c r="A23" s="7">
        <v>18</v>
      </c>
      <c r="B23" s="8" t="s">
        <v>259</v>
      </c>
      <c r="C23" s="14" t="s">
        <v>162</v>
      </c>
      <c r="D23" s="14" t="s">
        <v>268</v>
      </c>
      <c r="E23" s="10">
        <v>0</v>
      </c>
      <c r="F23" s="21"/>
    </row>
    <row r="24" spans="1:6" ht="41.25" customHeight="1" x14ac:dyDescent="0.25">
      <c r="A24" s="7">
        <v>19</v>
      </c>
      <c r="B24" s="8" t="s">
        <v>260</v>
      </c>
      <c r="C24" s="14" t="s">
        <v>162</v>
      </c>
      <c r="D24" s="14" t="s">
        <v>269</v>
      </c>
      <c r="E24" s="11">
        <v>0</v>
      </c>
      <c r="F24" s="21"/>
    </row>
    <row r="25" spans="1:6" ht="41.25" customHeight="1" x14ac:dyDescent="0.25">
      <c r="A25" s="7">
        <v>20</v>
      </c>
      <c r="B25" s="8" t="s">
        <v>261</v>
      </c>
      <c r="C25" s="14" t="s">
        <v>162</v>
      </c>
      <c r="D25" s="14" t="s">
        <v>269</v>
      </c>
      <c r="E25" s="11">
        <v>0</v>
      </c>
      <c r="F25" s="21"/>
    </row>
    <row r="26" spans="1:6" ht="60" customHeight="1" x14ac:dyDescent="0.25">
      <c r="A26" s="7">
        <v>21</v>
      </c>
      <c r="B26" s="8" t="s">
        <v>262</v>
      </c>
      <c r="C26" s="14" t="s">
        <v>162</v>
      </c>
      <c r="D26" s="14" t="s">
        <v>269</v>
      </c>
      <c r="E26" s="11">
        <v>0</v>
      </c>
      <c r="F26" s="21"/>
    </row>
    <row r="27" spans="1:6" ht="41.25" customHeight="1" x14ac:dyDescent="0.25">
      <c r="A27" s="7">
        <v>22</v>
      </c>
      <c r="B27" s="8" t="s">
        <v>263</v>
      </c>
      <c r="C27" s="14" t="s">
        <v>162</v>
      </c>
      <c r="D27" s="14" t="s">
        <v>269</v>
      </c>
      <c r="E27" s="11">
        <v>0</v>
      </c>
      <c r="F27" s="21"/>
    </row>
    <row r="28" spans="1:6" ht="41.25" customHeight="1" x14ac:dyDescent="0.25">
      <c r="A28" s="7">
        <v>23</v>
      </c>
      <c r="B28" s="8" t="s">
        <v>264</v>
      </c>
      <c r="C28" s="14" t="s">
        <v>162</v>
      </c>
      <c r="D28" s="14" t="s">
        <v>269</v>
      </c>
      <c r="E28" s="11">
        <v>0</v>
      </c>
      <c r="F28" s="21"/>
    </row>
    <row r="29" spans="1:6" ht="41.25" customHeight="1" x14ac:dyDescent="0.25">
      <c r="A29" s="7">
        <v>24</v>
      </c>
      <c r="B29" s="8" t="s">
        <v>265</v>
      </c>
      <c r="C29" s="14" t="s">
        <v>162</v>
      </c>
      <c r="D29" s="14" t="s">
        <v>269</v>
      </c>
      <c r="E29" s="11">
        <v>0</v>
      </c>
      <c r="F29" s="21"/>
    </row>
    <row r="30" spans="1:6" ht="41.25" customHeight="1" x14ac:dyDescent="0.25">
      <c r="A30" s="7">
        <v>25</v>
      </c>
      <c r="B30" s="8" t="s">
        <v>266</v>
      </c>
      <c r="C30" s="14" t="s">
        <v>162</v>
      </c>
      <c r="D30" s="14" t="s">
        <v>270</v>
      </c>
      <c r="E30" s="11">
        <v>0</v>
      </c>
      <c r="F30" s="21"/>
    </row>
    <row r="31" spans="1:6" ht="41.25" customHeight="1" x14ac:dyDescent="0.25">
      <c r="A31" s="7">
        <v>26</v>
      </c>
      <c r="B31" s="8" t="s">
        <v>355</v>
      </c>
      <c r="C31" s="14" t="s">
        <v>162</v>
      </c>
      <c r="D31" s="14" t="s">
        <v>326</v>
      </c>
      <c r="E31" s="11">
        <v>0</v>
      </c>
      <c r="F31" s="21"/>
    </row>
    <row r="32" spans="1:6" ht="41.25" customHeight="1" x14ac:dyDescent="0.25">
      <c r="A32" s="7">
        <v>27</v>
      </c>
      <c r="B32" s="8" t="s">
        <v>400</v>
      </c>
      <c r="C32" s="14" t="s">
        <v>162</v>
      </c>
      <c r="D32" s="14" t="s">
        <v>401</v>
      </c>
      <c r="E32" s="11">
        <v>0</v>
      </c>
      <c r="F32" s="21"/>
    </row>
    <row r="33" spans="1:6" ht="41.25" customHeight="1" x14ac:dyDescent="0.25">
      <c r="A33" s="7">
        <v>28</v>
      </c>
      <c r="B33" s="8" t="s">
        <v>493</v>
      </c>
      <c r="C33" s="14" t="s">
        <v>162</v>
      </c>
      <c r="D33" s="14" t="s">
        <v>494</v>
      </c>
      <c r="E33" s="11">
        <v>0</v>
      </c>
      <c r="F33" s="21"/>
    </row>
    <row r="34" spans="1:6" ht="41.25" customHeight="1" x14ac:dyDescent="0.25">
      <c r="A34" s="7">
        <v>29</v>
      </c>
      <c r="B34" s="8" t="s">
        <v>520</v>
      </c>
      <c r="C34" s="14" t="s">
        <v>162</v>
      </c>
      <c r="D34" s="14" t="s">
        <v>522</v>
      </c>
      <c r="E34" s="11">
        <v>40000000</v>
      </c>
      <c r="F34" s="21"/>
    </row>
    <row r="35" spans="1:6" ht="41.25" customHeight="1" x14ac:dyDescent="0.25">
      <c r="A35" s="7">
        <v>30</v>
      </c>
      <c r="B35" s="8" t="s">
        <v>521</v>
      </c>
      <c r="C35" s="14" t="s">
        <v>162</v>
      </c>
      <c r="D35" s="14" t="s">
        <v>522</v>
      </c>
      <c r="E35" s="11">
        <v>40000000</v>
      </c>
      <c r="F35" s="21"/>
    </row>
    <row r="36" spans="1:6" ht="41.25" customHeight="1" x14ac:dyDescent="0.25">
      <c r="A36" s="7">
        <v>31</v>
      </c>
      <c r="B36" s="8" t="s">
        <v>535</v>
      </c>
      <c r="C36" s="14" t="s">
        <v>162</v>
      </c>
      <c r="D36" s="14" t="s">
        <v>536</v>
      </c>
      <c r="E36" s="11">
        <v>150000</v>
      </c>
      <c r="F36" s="21"/>
    </row>
    <row r="37" spans="1:6" ht="41.25" customHeight="1" x14ac:dyDescent="0.25">
      <c r="A37" s="7">
        <v>32</v>
      </c>
      <c r="B37" s="8" t="s">
        <v>537</v>
      </c>
      <c r="C37" s="14" t="s">
        <v>162</v>
      </c>
      <c r="D37" s="14" t="s">
        <v>538</v>
      </c>
      <c r="E37" s="11">
        <v>550000</v>
      </c>
      <c r="F37" s="21"/>
    </row>
    <row r="38" spans="1:6" ht="41.25" customHeight="1" x14ac:dyDescent="0.25">
      <c r="A38" s="7">
        <v>33</v>
      </c>
      <c r="B38" s="8" t="s">
        <v>543</v>
      </c>
      <c r="C38" s="14" t="s">
        <v>162</v>
      </c>
      <c r="D38" s="14" t="s">
        <v>544</v>
      </c>
      <c r="E38" s="11">
        <v>500000</v>
      </c>
      <c r="F38" s="21"/>
    </row>
    <row r="39" spans="1:6" ht="41.25" customHeight="1" x14ac:dyDescent="0.25">
      <c r="A39" s="7">
        <v>34</v>
      </c>
      <c r="B39" s="8" t="s">
        <v>570</v>
      </c>
      <c r="C39" s="14" t="s">
        <v>162</v>
      </c>
      <c r="D39" s="14" t="s">
        <v>569</v>
      </c>
      <c r="E39" s="11">
        <v>500000</v>
      </c>
      <c r="F39" s="21"/>
    </row>
    <row r="40" spans="1:6" ht="41.25" customHeight="1" x14ac:dyDescent="0.25">
      <c r="A40" s="7">
        <v>35</v>
      </c>
      <c r="B40" s="32" t="s">
        <v>591</v>
      </c>
      <c r="C40" s="14" t="s">
        <v>162</v>
      </c>
      <c r="D40" s="33" t="s">
        <v>592</v>
      </c>
      <c r="E40" s="50">
        <v>0</v>
      </c>
      <c r="F40" s="21"/>
    </row>
    <row r="41" spans="1:6" ht="41.25" customHeight="1" x14ac:dyDescent="0.25">
      <c r="A41" s="7">
        <v>36</v>
      </c>
      <c r="B41" s="8" t="s">
        <v>647</v>
      </c>
      <c r="C41" s="14" t="s">
        <v>162</v>
      </c>
      <c r="D41" s="14" t="s">
        <v>648</v>
      </c>
      <c r="E41" s="11">
        <v>100000</v>
      </c>
      <c r="F41" s="21"/>
    </row>
    <row r="42" spans="1:6" ht="41.25" customHeight="1" x14ac:dyDescent="0.25">
      <c r="A42" s="7">
        <v>37</v>
      </c>
      <c r="B42" s="8" t="s">
        <v>772</v>
      </c>
      <c r="C42" s="14" t="s">
        <v>162</v>
      </c>
      <c r="D42" s="14" t="s">
        <v>767</v>
      </c>
      <c r="E42" s="11">
        <v>600000</v>
      </c>
      <c r="F42" s="21"/>
    </row>
    <row r="43" spans="1:6" ht="41.25" customHeight="1" x14ac:dyDescent="0.25">
      <c r="A43" s="7">
        <v>38</v>
      </c>
      <c r="B43" s="8" t="s">
        <v>772</v>
      </c>
      <c r="C43" s="14" t="s">
        <v>162</v>
      </c>
      <c r="D43" s="14" t="s">
        <v>773</v>
      </c>
      <c r="E43" s="11">
        <v>60000</v>
      </c>
      <c r="F43" s="21"/>
    </row>
    <row r="44" spans="1:6" ht="41.25" customHeight="1" x14ac:dyDescent="0.25">
      <c r="A44" s="7">
        <v>39</v>
      </c>
      <c r="B44" s="8" t="s">
        <v>821</v>
      </c>
      <c r="C44" s="14" t="s">
        <v>162</v>
      </c>
      <c r="D44" s="14" t="s">
        <v>822</v>
      </c>
      <c r="E44" s="11">
        <v>0</v>
      </c>
      <c r="F44" s="21"/>
    </row>
    <row r="45" spans="1:6" ht="41.25" customHeight="1" x14ac:dyDescent="0.25">
      <c r="A45" s="7">
        <v>40</v>
      </c>
      <c r="B45" s="8" t="s">
        <v>866</v>
      </c>
      <c r="C45" s="14" t="s">
        <v>162</v>
      </c>
      <c r="D45" s="14" t="s">
        <v>867</v>
      </c>
      <c r="E45" s="11">
        <v>0</v>
      </c>
      <c r="F45" s="21"/>
    </row>
    <row r="46" spans="1:6" ht="41.25" customHeight="1" x14ac:dyDescent="0.25">
      <c r="A46" s="7">
        <v>41</v>
      </c>
      <c r="B46" s="8" t="s">
        <v>1094</v>
      </c>
      <c r="C46" s="14" t="s">
        <v>162</v>
      </c>
      <c r="D46" s="14" t="s">
        <v>1095</v>
      </c>
      <c r="E46" s="11">
        <v>0</v>
      </c>
      <c r="F46" s="21"/>
    </row>
    <row r="47" spans="1:6" ht="41.25" customHeight="1" x14ac:dyDescent="0.25">
      <c r="A47" s="7">
        <v>42</v>
      </c>
      <c r="B47" s="8" t="s">
        <v>1408</v>
      </c>
      <c r="C47" s="14" t="s">
        <v>162</v>
      </c>
      <c r="D47" s="14" t="s">
        <v>1409</v>
      </c>
      <c r="E47" s="14">
        <f>10000*7.5345</f>
        <v>75345</v>
      </c>
      <c r="F47" s="78">
        <v>0</v>
      </c>
    </row>
    <row r="48" spans="1:6" ht="41.25" customHeight="1" x14ac:dyDescent="0.25">
      <c r="A48" s="7">
        <v>43</v>
      </c>
      <c r="B48" s="8" t="s">
        <v>1408</v>
      </c>
      <c r="C48" s="14" t="s">
        <v>162</v>
      </c>
      <c r="D48" s="14" t="s">
        <v>1424</v>
      </c>
      <c r="E48" s="14">
        <f>75000*7.5345</f>
        <v>565087.5</v>
      </c>
      <c r="F48" s="78">
        <v>0</v>
      </c>
    </row>
    <row r="49" spans="1:6" ht="41.25" customHeight="1" x14ac:dyDescent="0.25">
      <c r="A49" s="7">
        <v>44</v>
      </c>
      <c r="B49" s="8" t="s">
        <v>1696</v>
      </c>
      <c r="C49" s="14" t="s">
        <v>162</v>
      </c>
      <c r="D49" s="14" t="s">
        <v>1697</v>
      </c>
      <c r="E49" s="11">
        <f>75000*7.5345</f>
        <v>565087.5</v>
      </c>
      <c r="F49" s="21"/>
    </row>
    <row r="50" spans="1:6" ht="41.25" customHeight="1" x14ac:dyDescent="0.25">
      <c r="A50" s="7">
        <v>45</v>
      </c>
      <c r="B50" s="8" t="s">
        <v>1763</v>
      </c>
      <c r="C50" s="14" t="s">
        <v>162</v>
      </c>
      <c r="D50" s="14" t="s">
        <v>1764</v>
      </c>
      <c r="E50" s="11">
        <f>300000*7.5345</f>
        <v>2260350</v>
      </c>
      <c r="F50" s="21"/>
    </row>
    <row r="51" spans="1:6" ht="41.25" customHeight="1" x14ac:dyDescent="0.25">
      <c r="A51" s="7">
        <v>46</v>
      </c>
      <c r="B51" s="8" t="s">
        <v>1784</v>
      </c>
      <c r="C51" s="14" t="s">
        <v>162</v>
      </c>
      <c r="D51" s="14" t="s">
        <v>1783</v>
      </c>
      <c r="E51" s="11">
        <f>75000*7.5345</f>
        <v>565087.5</v>
      </c>
      <c r="F51" s="21"/>
    </row>
    <row r="52" spans="1:6" ht="41.25" customHeight="1" x14ac:dyDescent="0.25">
      <c r="A52" s="7">
        <v>47</v>
      </c>
      <c r="B52" s="8" t="s">
        <v>1784</v>
      </c>
      <c r="C52" s="14" t="s">
        <v>162</v>
      </c>
      <c r="D52" s="14" t="s">
        <v>1925</v>
      </c>
      <c r="E52" s="11">
        <f>10000*7.5345</f>
        <v>75345</v>
      </c>
      <c r="F52" s="21"/>
    </row>
    <row r="53" spans="1:6" ht="41.25" customHeight="1" x14ac:dyDescent="0.25">
      <c r="A53" s="7">
        <v>48</v>
      </c>
      <c r="B53" s="8"/>
      <c r="C53" s="14"/>
      <c r="D53" s="14"/>
      <c r="E53" s="11"/>
      <c r="F53" s="21"/>
    </row>
    <row r="54" spans="1:6" ht="18.75" x14ac:dyDescent="0.3">
      <c r="B54" s="100" t="s">
        <v>1926</v>
      </c>
      <c r="C54" s="101"/>
      <c r="D54" s="101"/>
      <c r="E54" s="15">
        <f>SUM(E6:E49)+E50+E51+E52</f>
        <v>88374968.670000002</v>
      </c>
    </row>
    <row r="56" spans="1:6" x14ac:dyDescent="0.25">
      <c r="A56" s="3" t="s">
        <v>0</v>
      </c>
      <c r="B56" s="4" t="s">
        <v>181</v>
      </c>
      <c r="C56" s="4" t="s">
        <v>2</v>
      </c>
      <c r="D56" s="4" t="s">
        <v>3</v>
      </c>
      <c r="E56" s="20" t="s">
        <v>160</v>
      </c>
    </row>
    <row r="57" spans="1:6" ht="30" x14ac:dyDescent="0.25">
      <c r="A57" s="34">
        <v>1</v>
      </c>
      <c r="B57" s="36" t="s">
        <v>178</v>
      </c>
      <c r="C57" s="26" t="s">
        <v>162</v>
      </c>
      <c r="D57" s="26" t="s">
        <v>177</v>
      </c>
      <c r="E57" s="27">
        <v>31000000</v>
      </c>
    </row>
    <row r="58" spans="1:6" ht="30" x14ac:dyDescent="0.25">
      <c r="A58" s="34">
        <v>2</v>
      </c>
      <c r="B58" s="36" t="s">
        <v>179</v>
      </c>
      <c r="C58" s="26" t="s">
        <v>162</v>
      </c>
      <c r="D58" s="27" t="s">
        <v>180</v>
      </c>
      <c r="E58" s="27">
        <v>7100000</v>
      </c>
    </row>
    <row r="59" spans="1:6" ht="30" x14ac:dyDescent="0.25">
      <c r="A59" s="34">
        <v>3</v>
      </c>
      <c r="B59" s="9" t="s">
        <v>182</v>
      </c>
      <c r="C59" s="14" t="s">
        <v>162</v>
      </c>
      <c r="D59" s="17" t="s">
        <v>185</v>
      </c>
      <c r="E59" s="10">
        <v>15455698.42</v>
      </c>
    </row>
    <row r="60" spans="1:6" ht="90" x14ac:dyDescent="0.25">
      <c r="A60" s="34">
        <v>4</v>
      </c>
      <c r="B60" s="18" t="s">
        <v>186</v>
      </c>
      <c r="C60" s="14" t="s">
        <v>162</v>
      </c>
      <c r="D60" s="22" t="s">
        <v>193</v>
      </c>
      <c r="E60" s="10">
        <v>48182223.880000003</v>
      </c>
    </row>
    <row r="61" spans="1:6" ht="60" x14ac:dyDescent="0.25">
      <c r="A61" s="94">
        <v>5</v>
      </c>
      <c r="B61" s="95" t="s">
        <v>531</v>
      </c>
      <c r="C61" s="96" t="s">
        <v>162</v>
      </c>
      <c r="D61" s="97" t="s">
        <v>532</v>
      </c>
      <c r="E61" s="98">
        <v>0</v>
      </c>
      <c r="F61" s="99" t="s">
        <v>1717</v>
      </c>
    </row>
    <row r="62" spans="1:6" ht="60" x14ac:dyDescent="0.25">
      <c r="A62" s="94">
        <v>6</v>
      </c>
      <c r="B62" s="95" t="s">
        <v>533</v>
      </c>
      <c r="C62" s="96" t="s">
        <v>162</v>
      </c>
      <c r="D62" s="97" t="s">
        <v>532</v>
      </c>
      <c r="E62" s="98">
        <v>0</v>
      </c>
      <c r="F62" s="99" t="s">
        <v>1717</v>
      </c>
    </row>
    <row r="63" spans="1:6" ht="60" x14ac:dyDescent="0.25">
      <c r="A63" s="34">
        <v>7</v>
      </c>
      <c r="B63" s="18" t="s">
        <v>195</v>
      </c>
      <c r="C63" s="14" t="s">
        <v>162</v>
      </c>
      <c r="D63" s="22" t="s">
        <v>194</v>
      </c>
      <c r="E63" s="10">
        <v>40000000</v>
      </c>
      <c r="F63" t="s">
        <v>530</v>
      </c>
    </row>
    <row r="64" spans="1:6" ht="60" x14ac:dyDescent="0.25">
      <c r="A64" s="34">
        <v>8</v>
      </c>
      <c r="B64" s="18" t="s">
        <v>457</v>
      </c>
      <c r="C64" s="14" t="s">
        <v>162</v>
      </c>
      <c r="D64" s="22" t="s">
        <v>458</v>
      </c>
      <c r="E64" s="10">
        <v>4086621.25</v>
      </c>
      <c r="F64" t="s">
        <v>530</v>
      </c>
    </row>
    <row r="65" spans="1:6" ht="60" x14ac:dyDescent="0.25">
      <c r="A65" s="34">
        <v>9</v>
      </c>
      <c r="B65" s="18" t="s">
        <v>459</v>
      </c>
      <c r="C65" s="14" t="s">
        <v>162</v>
      </c>
      <c r="D65" s="22" t="s">
        <v>458</v>
      </c>
      <c r="E65" s="10">
        <v>4106971.53</v>
      </c>
      <c r="F65" t="s">
        <v>530</v>
      </c>
    </row>
    <row r="66" spans="1:6" ht="60" x14ac:dyDescent="0.25">
      <c r="A66" s="34">
        <v>10</v>
      </c>
      <c r="B66" s="18" t="s">
        <v>534</v>
      </c>
      <c r="C66" s="14" t="s">
        <v>162</v>
      </c>
      <c r="D66" s="22" t="s">
        <v>460</v>
      </c>
      <c r="E66" s="10">
        <v>14521420.699999999</v>
      </c>
    </row>
    <row r="67" spans="1:6" ht="60" x14ac:dyDescent="0.25">
      <c r="A67" s="34">
        <v>11</v>
      </c>
      <c r="B67" s="18" t="s">
        <v>523</v>
      </c>
      <c r="C67" s="14" t="s">
        <v>162</v>
      </c>
      <c r="D67" s="22" t="s">
        <v>460</v>
      </c>
      <c r="E67" s="10">
        <v>80000000</v>
      </c>
      <c r="F67" t="s">
        <v>530</v>
      </c>
    </row>
    <row r="68" spans="1:6" ht="90" x14ac:dyDescent="0.25">
      <c r="A68" s="34">
        <v>12</v>
      </c>
      <c r="B68" s="18" t="s">
        <v>528</v>
      </c>
      <c r="C68" s="14" t="s">
        <v>162</v>
      </c>
      <c r="D68" s="22" t="s">
        <v>593</v>
      </c>
      <c r="E68" s="10">
        <v>17606369.350000001</v>
      </c>
    </row>
    <row r="69" spans="1:6" ht="75" x14ac:dyDescent="0.25">
      <c r="A69" s="49">
        <v>13</v>
      </c>
      <c r="B69" s="18" t="s">
        <v>636</v>
      </c>
      <c r="C69" s="14" t="s">
        <v>162</v>
      </c>
      <c r="D69" s="22" t="s">
        <v>637</v>
      </c>
      <c r="E69" s="10">
        <v>2718131</v>
      </c>
      <c r="F69" t="s">
        <v>638</v>
      </c>
    </row>
    <row r="70" spans="1:6" ht="30" x14ac:dyDescent="0.25">
      <c r="A70" s="49">
        <v>14</v>
      </c>
      <c r="B70" s="18" t="s">
        <v>1698</v>
      </c>
      <c r="C70" s="14" t="s">
        <v>162</v>
      </c>
      <c r="D70" s="22" t="s">
        <v>1699</v>
      </c>
      <c r="E70" s="10">
        <f>10251511.76*7.5345</f>
        <v>77240015.355719998</v>
      </c>
    </row>
    <row r="71" spans="1:6" ht="18.75" x14ac:dyDescent="0.3">
      <c r="B71" s="23" t="s">
        <v>1718</v>
      </c>
      <c r="C71" s="24"/>
      <c r="D71" s="24"/>
      <c r="E71" s="15">
        <f>SUM(E57:E70)</f>
        <v>342017451.48571998</v>
      </c>
      <c r="F71" s="2">
        <f>E71/7.5345</f>
        <v>45393516.68799787</v>
      </c>
    </row>
    <row r="75" spans="1:6" ht="49.5" customHeight="1" x14ac:dyDescent="0.25">
      <c r="B75" s="51">
        <v>991413</v>
      </c>
      <c r="C75" s="52">
        <v>88374968.670000002</v>
      </c>
      <c r="E75" s="25"/>
    </row>
    <row r="76" spans="1:6" ht="75" customHeight="1" x14ac:dyDescent="0.25">
      <c r="B76" s="51">
        <v>991413</v>
      </c>
      <c r="C76" s="52">
        <v>48182223.880000003</v>
      </c>
      <c r="D76" s="25">
        <v>150247223.88</v>
      </c>
      <c r="E76" s="25"/>
    </row>
    <row r="77" spans="1:6" ht="15.75" x14ac:dyDescent="0.25">
      <c r="B77" s="53">
        <v>991910</v>
      </c>
      <c r="C77" s="54">
        <v>-208666.17</v>
      </c>
      <c r="D77" s="25">
        <v>0</v>
      </c>
      <c r="E77" s="5" t="s">
        <v>746</v>
      </c>
    </row>
    <row r="78" spans="1:6" ht="51.75" customHeight="1" x14ac:dyDescent="0.3">
      <c r="B78" s="55" t="s">
        <v>774</v>
      </c>
      <c r="C78" s="56">
        <f>SUM(C75:C77)</f>
        <v>136348526.38000003</v>
      </c>
      <c r="D78" s="57">
        <f>SUM(D76:D77)</f>
        <v>150247223.88</v>
      </c>
      <c r="E78" s="29"/>
    </row>
    <row r="80" spans="1:6" x14ac:dyDescent="0.25">
      <c r="C80" s="71">
        <f>C78/7.5345+0.22</f>
        <v>18096559.564349327</v>
      </c>
      <c r="D80" s="72">
        <v>991413</v>
      </c>
      <c r="E80" s="29" t="s">
        <v>1940</v>
      </c>
    </row>
    <row r="88" spans="3:3" x14ac:dyDescent="0.25">
      <c r="C88" s="25"/>
    </row>
  </sheetData>
  <mergeCells count="1">
    <mergeCell ref="B54:D54"/>
  </mergeCell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sqref="A1:G14"/>
    </sheetView>
  </sheetViews>
  <sheetFormatPr defaultRowHeight="15" x14ac:dyDescent="0.25"/>
  <sheetData>
    <row r="1" spans="1:6" ht="60" x14ac:dyDescent="0.25">
      <c r="A1" s="3" t="s">
        <v>0</v>
      </c>
      <c r="B1" s="4" t="s">
        <v>181</v>
      </c>
      <c r="C1" s="4" t="s">
        <v>2</v>
      </c>
      <c r="D1" s="4" t="s">
        <v>3</v>
      </c>
      <c r="E1" s="20" t="s">
        <v>160</v>
      </c>
    </row>
    <row r="2" spans="1:6" ht="135" x14ac:dyDescent="0.25">
      <c r="A2" s="34">
        <v>1</v>
      </c>
      <c r="B2" s="36" t="s">
        <v>178</v>
      </c>
      <c r="C2" s="26" t="s">
        <v>162</v>
      </c>
      <c r="D2" s="26" t="s">
        <v>177</v>
      </c>
      <c r="E2" s="27">
        <v>31000000</v>
      </c>
    </row>
    <row r="3" spans="1:6" ht="75" x14ac:dyDescent="0.25">
      <c r="A3" s="34">
        <v>2</v>
      </c>
      <c r="B3" s="36" t="s">
        <v>179</v>
      </c>
      <c r="C3" s="26" t="s">
        <v>162</v>
      </c>
      <c r="D3" s="27" t="s">
        <v>180</v>
      </c>
      <c r="E3" s="27">
        <v>7100000</v>
      </c>
    </row>
    <row r="4" spans="1:6" ht="150" x14ac:dyDescent="0.25">
      <c r="A4" s="34">
        <v>3</v>
      </c>
      <c r="B4" s="9" t="s">
        <v>182</v>
      </c>
      <c r="C4" s="14" t="s">
        <v>162</v>
      </c>
      <c r="D4" s="17" t="s">
        <v>185</v>
      </c>
      <c r="E4" s="10">
        <v>15455698.42</v>
      </c>
    </row>
    <row r="5" spans="1:6" ht="375" x14ac:dyDescent="0.25">
      <c r="A5" s="34">
        <v>4</v>
      </c>
      <c r="B5" s="18" t="s">
        <v>186</v>
      </c>
      <c r="C5" s="14" t="s">
        <v>162</v>
      </c>
      <c r="D5" s="22" t="s">
        <v>193</v>
      </c>
      <c r="E5" s="10">
        <v>48182223.880000003</v>
      </c>
    </row>
    <row r="6" spans="1:6" ht="270" x14ac:dyDescent="0.25">
      <c r="A6" s="34">
        <v>5</v>
      </c>
      <c r="B6" s="18" t="s">
        <v>531</v>
      </c>
      <c r="C6" s="14" t="s">
        <v>162</v>
      </c>
      <c r="D6" s="22" t="s">
        <v>532</v>
      </c>
      <c r="E6" s="10">
        <v>3337638.63</v>
      </c>
      <c r="F6" t="s">
        <v>530</v>
      </c>
    </row>
    <row r="7" spans="1:6" ht="285" x14ac:dyDescent="0.25">
      <c r="A7" s="34">
        <v>6</v>
      </c>
      <c r="B7" s="18" t="s">
        <v>533</v>
      </c>
      <c r="C7" s="14" t="s">
        <v>162</v>
      </c>
      <c r="D7" s="22" t="s">
        <v>532</v>
      </c>
      <c r="E7" s="10">
        <v>1867799.03</v>
      </c>
      <c r="F7" t="s">
        <v>530</v>
      </c>
    </row>
    <row r="8" spans="1:6" ht="300" x14ac:dyDescent="0.25">
      <c r="A8" s="34">
        <v>7</v>
      </c>
      <c r="B8" s="18" t="s">
        <v>195</v>
      </c>
      <c r="C8" s="14" t="s">
        <v>162</v>
      </c>
      <c r="D8" s="22" t="s">
        <v>194</v>
      </c>
      <c r="E8" s="10">
        <v>40000000</v>
      </c>
      <c r="F8" t="s">
        <v>530</v>
      </c>
    </row>
    <row r="9" spans="1:6" ht="255" x14ac:dyDescent="0.25">
      <c r="A9" s="34">
        <v>8</v>
      </c>
      <c r="B9" s="18" t="s">
        <v>457</v>
      </c>
      <c r="C9" s="14" t="s">
        <v>162</v>
      </c>
      <c r="D9" s="22" t="s">
        <v>458</v>
      </c>
      <c r="E9" s="10">
        <v>4086621.25</v>
      </c>
      <c r="F9" t="s">
        <v>530</v>
      </c>
    </row>
    <row r="10" spans="1:6" ht="300" x14ac:dyDescent="0.25">
      <c r="A10" s="34">
        <v>9</v>
      </c>
      <c r="B10" s="18" t="s">
        <v>459</v>
      </c>
      <c r="C10" s="14" t="s">
        <v>162</v>
      </c>
      <c r="D10" s="22" t="s">
        <v>458</v>
      </c>
      <c r="E10" s="10">
        <v>4106971.53</v>
      </c>
      <c r="F10" t="s">
        <v>530</v>
      </c>
    </row>
    <row r="11" spans="1:6" ht="285" x14ac:dyDescent="0.25">
      <c r="A11" s="34">
        <v>10</v>
      </c>
      <c r="B11" s="18" t="s">
        <v>534</v>
      </c>
      <c r="C11" s="14" t="s">
        <v>162</v>
      </c>
      <c r="D11" s="22" t="s">
        <v>460</v>
      </c>
      <c r="E11" s="10">
        <v>14521420.699999999</v>
      </c>
    </row>
    <row r="12" spans="1:6" ht="285" x14ac:dyDescent="0.25">
      <c r="A12" s="34">
        <v>11</v>
      </c>
      <c r="B12" s="18" t="s">
        <v>523</v>
      </c>
      <c r="C12" s="14" t="s">
        <v>162</v>
      </c>
      <c r="D12" s="22" t="s">
        <v>460</v>
      </c>
      <c r="E12" s="10">
        <v>80000000</v>
      </c>
      <c r="F12" t="s">
        <v>530</v>
      </c>
    </row>
    <row r="13" spans="1:6" ht="409.5" x14ac:dyDescent="0.25">
      <c r="A13" s="34">
        <v>12</v>
      </c>
      <c r="B13" s="18" t="s">
        <v>528</v>
      </c>
      <c r="C13" s="14" t="s">
        <v>162</v>
      </c>
      <c r="D13" s="22" t="s">
        <v>529</v>
      </c>
      <c r="E13" s="10">
        <v>16000000</v>
      </c>
      <c r="F13" t="s">
        <v>530</v>
      </c>
    </row>
    <row r="14" spans="1:6" ht="18.75" x14ac:dyDescent="0.3">
      <c r="B14" s="23" t="s">
        <v>554</v>
      </c>
      <c r="C14" s="24"/>
      <c r="D14" s="24"/>
      <c r="E14" s="15">
        <f>SUM(E2:E13)</f>
        <v>265658373.44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PRIMLJENI INSTRUMENTI OSIGURANJ</vt:lpstr>
      <vt:lpstr>IZDANI INSTRUMENTI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Klobučar Bobetko</dc:creator>
  <cp:lastModifiedBy>Marijana Klobučar Bobetko</cp:lastModifiedBy>
  <cp:lastPrinted>2022-05-02T06:14:53Z</cp:lastPrinted>
  <dcterms:created xsi:type="dcterms:W3CDTF">2019-03-04T09:23:43Z</dcterms:created>
  <dcterms:modified xsi:type="dcterms:W3CDTF">2025-02-03T06:41:39Z</dcterms:modified>
</cp:coreProperties>
</file>